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435"/>
  </bookViews>
  <sheets>
    <sheet name="Bridge Course VI Semester " sheetId="3" r:id="rId1"/>
    <sheet name="BHS module Repeat" sheetId="5" r:id="rId2"/>
    <sheet name="BLL Module Repeat" sheetId="4" r:id="rId3"/>
    <sheet name="BDCS Module Repeat" sheetId="6" r:id="rId4"/>
  </sheets>
  <calcPr calcId="144525"/>
</workbook>
</file>

<file path=xl/calcChain.xml><?xml version="1.0" encoding="utf-8"?>
<calcChain xmlns="http://schemas.openxmlformats.org/spreadsheetml/2006/main">
  <c r="L22" i="3" l="1"/>
  <c r="F7" i="6" l="1"/>
  <c r="F8" i="6"/>
  <c r="F6" i="6"/>
  <c r="G20" i="5"/>
  <c r="G14" i="5"/>
  <c r="H4" i="5"/>
  <c r="G5" i="5"/>
  <c r="G6" i="5"/>
  <c r="G7" i="5"/>
  <c r="G8" i="5"/>
  <c r="G9" i="5"/>
  <c r="G10" i="5"/>
  <c r="G4" i="5"/>
  <c r="AX4" i="3"/>
  <c r="AY4" i="3" s="1"/>
  <c r="AS6" i="3"/>
  <c r="AT6" i="3" s="1"/>
  <c r="AN17" i="3"/>
  <c r="AO17" i="3" s="1"/>
  <c r="AI5" i="3"/>
  <c r="AI9" i="3"/>
  <c r="AI4" i="3"/>
  <c r="AJ4" i="3" s="1"/>
  <c r="AD11" i="3"/>
  <c r="AE11" i="3" s="1"/>
  <c r="AD8" i="3"/>
  <c r="AE8" i="3"/>
  <c r="L4" i="3"/>
  <c r="G9" i="3"/>
  <c r="H9" i="3" s="1"/>
  <c r="G4" i="3"/>
  <c r="H4" i="3" s="1"/>
  <c r="V5" i="3" l="1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4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5" i="3"/>
  <c r="T6" i="3"/>
  <c r="T4" i="3"/>
  <c r="G32" i="5" l="1"/>
  <c r="L20" i="3" l="1"/>
  <c r="M20" i="3" l="1"/>
  <c r="N20" i="3"/>
  <c r="H6" i="5"/>
  <c r="I6" i="5" s="1"/>
  <c r="H7" i="5"/>
  <c r="I7" i="5" s="1"/>
  <c r="H8" i="5"/>
  <c r="I8" i="5" s="1"/>
  <c r="H9" i="5"/>
  <c r="I9" i="5" s="1"/>
  <c r="H10" i="5"/>
  <c r="G38" i="5"/>
  <c r="G7" i="4"/>
  <c r="G8" i="4"/>
  <c r="G9" i="4"/>
  <c r="G10" i="4"/>
  <c r="G6" i="4"/>
  <c r="I10" i="5" l="1"/>
  <c r="AD10" i="3" l="1"/>
  <c r="AE10" i="3" s="1"/>
  <c r="AN18" i="3" l="1"/>
  <c r="AO18" i="3"/>
  <c r="AN21" i="3"/>
  <c r="AO21" i="3" s="1"/>
  <c r="AN22" i="3"/>
  <c r="AI13" i="3"/>
  <c r="AF8" i="3"/>
  <c r="AD12" i="3"/>
  <c r="AE12" i="3" s="1"/>
  <c r="X22" i="3"/>
  <c r="X4" i="3"/>
  <c r="P22" i="3"/>
  <c r="Q22" i="3" s="1"/>
  <c r="AX22" i="3"/>
  <c r="AX5" i="3"/>
  <c r="AX6" i="3"/>
  <c r="AX7" i="3"/>
  <c r="AX8" i="3"/>
  <c r="AX9" i="3"/>
  <c r="AX10" i="3"/>
  <c r="AX11" i="3"/>
  <c r="AX12" i="3"/>
  <c r="AX13" i="3"/>
  <c r="AX14" i="3"/>
  <c r="AX15" i="3"/>
  <c r="AX16" i="3"/>
  <c r="AX17" i="3"/>
  <c r="AX18" i="3"/>
  <c r="AX19" i="3"/>
  <c r="AX20" i="3"/>
  <c r="AX21" i="3"/>
  <c r="G22" i="3"/>
  <c r="H22" i="3" s="1"/>
  <c r="G15" i="3"/>
  <c r="H15" i="3" s="1"/>
  <c r="N22" i="3" l="1"/>
  <c r="AY22" i="3"/>
  <c r="AP17" i="3"/>
  <c r="AP21" i="3"/>
  <c r="AP18" i="3"/>
  <c r="I22" i="3"/>
  <c r="AO22" i="3"/>
  <c r="AP22" i="3" s="1"/>
  <c r="Y4" i="3"/>
  <c r="Z4" i="3" s="1"/>
  <c r="M22" i="3"/>
  <c r="AF11" i="3"/>
  <c r="AF12" i="3"/>
  <c r="AF10" i="3"/>
  <c r="Y22" i="3"/>
  <c r="Z22" i="3" s="1"/>
  <c r="AJ5" i="3"/>
  <c r="AK5" i="3" s="1"/>
  <c r="AJ9" i="3"/>
  <c r="AJ13" i="3"/>
  <c r="AK13" i="3" s="1"/>
  <c r="AI14" i="3"/>
  <c r="AJ14" i="3" s="1"/>
  <c r="AI15" i="3"/>
  <c r="AI19" i="3"/>
  <c r="AJ19" i="3" s="1"/>
  <c r="AI20" i="3"/>
  <c r="AJ20" i="3" s="1"/>
  <c r="AS7" i="3"/>
  <c r="AT7" i="3" s="1"/>
  <c r="AS16" i="3"/>
  <c r="AT16" i="3" s="1"/>
  <c r="BA22" i="3" l="1"/>
  <c r="AZ22" i="3"/>
  <c r="AU6" i="3"/>
  <c r="AU7" i="3"/>
  <c r="AJ15" i="3"/>
  <c r="AK15" i="3" s="1"/>
  <c r="AK20" i="3"/>
  <c r="AA22" i="3"/>
  <c r="AK9" i="3"/>
  <c r="AK14" i="3"/>
  <c r="AK19" i="3"/>
  <c r="AU16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1" i="3"/>
  <c r="M8" i="3" l="1"/>
  <c r="N8" i="3" s="1"/>
  <c r="BB22" i="3"/>
  <c r="G7" i="6"/>
  <c r="H7" i="6" s="1"/>
  <c r="G8" i="6"/>
  <c r="H8" i="6"/>
  <c r="G6" i="6"/>
  <c r="H6" i="6" s="1"/>
  <c r="H9" i="4"/>
  <c r="I9" i="4"/>
  <c r="H10" i="4"/>
  <c r="I10" i="4"/>
  <c r="G33" i="5"/>
  <c r="H33" i="5" s="1"/>
  <c r="G21" i="5"/>
  <c r="G22" i="5"/>
  <c r="H22" i="5" s="1"/>
  <c r="G23" i="5"/>
  <c r="G24" i="5"/>
  <c r="H24" i="5" s="1"/>
  <c r="G25" i="5"/>
  <c r="H25" i="5" s="1"/>
  <c r="G26" i="5"/>
  <c r="H26" i="5" s="1"/>
  <c r="G27" i="5"/>
  <c r="G28" i="5"/>
  <c r="H28" i="5" s="1"/>
  <c r="I28" i="5" s="1"/>
  <c r="H20" i="5"/>
  <c r="G15" i="5"/>
  <c r="H5" i="5"/>
  <c r="I33" i="5" l="1"/>
  <c r="H42" i="5"/>
  <c r="I4" i="5"/>
  <c r="I20" i="5"/>
  <c r="I22" i="5"/>
  <c r="H32" i="5"/>
  <c r="I32" i="5" s="1"/>
  <c r="I26" i="5"/>
  <c r="H38" i="5"/>
  <c r="I38" i="5" s="1"/>
  <c r="H21" i="5"/>
  <c r="I21" i="5" s="1"/>
  <c r="H27" i="5"/>
  <c r="I27" i="5" s="1"/>
  <c r="I24" i="5"/>
  <c r="H15" i="5"/>
  <c r="I15" i="5" s="1"/>
  <c r="H23" i="5"/>
  <c r="I23" i="5" s="1"/>
  <c r="I25" i="5"/>
  <c r="H14" i="5"/>
  <c r="I14" i="5" s="1"/>
  <c r="I5" i="5"/>
  <c r="M10" i="3" l="1"/>
  <c r="N10" i="3" s="1"/>
  <c r="G10" i="3"/>
  <c r="AY10" i="3"/>
  <c r="AZ10" i="3" s="1"/>
  <c r="X5" i="3"/>
  <c r="Y5" i="3" s="1"/>
  <c r="Z5" i="3" s="1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Y20" i="3" s="1"/>
  <c r="Z20" i="3" s="1"/>
  <c r="X21" i="3"/>
  <c r="H10" i="3" l="1"/>
  <c r="I10" i="3" s="1"/>
  <c r="Y16" i="3"/>
  <c r="Z16" i="3" s="1"/>
  <c r="Y12" i="3"/>
  <c r="Z12" i="3" s="1"/>
  <c r="Y8" i="3"/>
  <c r="Y19" i="3"/>
  <c r="Z19" i="3" s="1"/>
  <c r="Y15" i="3"/>
  <c r="Z15" i="3" s="1"/>
  <c r="Y11" i="3"/>
  <c r="Z11" i="3" s="1"/>
  <c r="Y7" i="3"/>
  <c r="Z7" i="3" s="1"/>
  <c r="Y18" i="3"/>
  <c r="Z18" i="3" s="1"/>
  <c r="Y14" i="3"/>
  <c r="Z14" i="3" s="1"/>
  <c r="Y10" i="3"/>
  <c r="Y6" i="3"/>
  <c r="Z6" i="3" s="1"/>
  <c r="Y21" i="3"/>
  <c r="Z21" i="3" s="1"/>
  <c r="Y17" i="3"/>
  <c r="Y13" i="3"/>
  <c r="Z13" i="3" s="1"/>
  <c r="Y9" i="3"/>
  <c r="Z9" i="3" s="1"/>
  <c r="Z17" i="3" l="1"/>
  <c r="Z10" i="3"/>
  <c r="AA10" i="3" s="1"/>
  <c r="Z8" i="3"/>
  <c r="AA8" i="3"/>
  <c r="H7" i="4"/>
  <c r="H8" i="4"/>
  <c r="H6" i="4"/>
  <c r="P5" i="3" l="1"/>
  <c r="Q5" i="3" s="1"/>
  <c r="P6" i="3"/>
  <c r="Q6" i="3" s="1"/>
  <c r="P7" i="3"/>
  <c r="Q7" i="3" s="1"/>
  <c r="P8" i="3"/>
  <c r="Q8" i="3" s="1"/>
  <c r="P9" i="3"/>
  <c r="Q9" i="3" s="1"/>
  <c r="P10" i="3"/>
  <c r="P11" i="3"/>
  <c r="Q11" i="3" s="1"/>
  <c r="P12" i="3"/>
  <c r="Q12" i="3" s="1"/>
  <c r="P13" i="3"/>
  <c r="Q13" i="3" s="1"/>
  <c r="P14" i="3"/>
  <c r="Q14" i="3" s="1"/>
  <c r="P15" i="3"/>
  <c r="Q15" i="3" s="1"/>
  <c r="P16" i="3"/>
  <c r="Q16" i="3" s="1"/>
  <c r="P17" i="3"/>
  <c r="Q17" i="3" s="1"/>
  <c r="P18" i="3"/>
  <c r="Q18" i="3" s="1"/>
  <c r="P19" i="3"/>
  <c r="Q19" i="3" s="1"/>
  <c r="P20" i="3"/>
  <c r="Q20" i="3" s="1"/>
  <c r="P21" i="3"/>
  <c r="Q21" i="3" s="1"/>
  <c r="P4" i="3"/>
  <c r="Q4" i="3" l="1"/>
  <c r="M4" i="3"/>
  <c r="BA4" i="3" l="1"/>
  <c r="N4" i="3"/>
  <c r="BB4" i="3"/>
  <c r="I6" i="4"/>
  <c r="I7" i="4"/>
  <c r="I8" i="4" l="1"/>
  <c r="AY20" i="3" l="1"/>
  <c r="AY18" i="3"/>
  <c r="AY17" i="3"/>
  <c r="AY16" i="3"/>
  <c r="AY14" i="3"/>
  <c r="AY13" i="3"/>
  <c r="AY12" i="3"/>
  <c r="AY9" i="3"/>
  <c r="AY6" i="3"/>
  <c r="AY5" i="3"/>
  <c r="AZ9" i="3" l="1"/>
  <c r="AZ6" i="3"/>
  <c r="AZ17" i="3"/>
  <c r="AZ5" i="3"/>
  <c r="AZ13" i="3"/>
  <c r="AZ18" i="3"/>
  <c r="AZ14" i="3"/>
  <c r="AY21" i="3"/>
  <c r="AZ4" i="3"/>
  <c r="AY7" i="3"/>
  <c r="AZ12" i="3"/>
  <c r="AY15" i="3"/>
  <c r="AZ16" i="3"/>
  <c r="AY19" i="3"/>
  <c r="AZ20" i="3"/>
  <c r="AY8" i="3"/>
  <c r="AY11" i="3"/>
  <c r="G7" i="3"/>
  <c r="H7" i="3" s="1"/>
  <c r="M7" i="3"/>
  <c r="N7" i="3" s="1"/>
  <c r="AZ15" i="3" l="1"/>
  <c r="AZ11" i="3"/>
  <c r="AZ8" i="3"/>
  <c r="AZ21" i="3"/>
  <c r="AZ7" i="3"/>
  <c r="AZ19" i="3"/>
  <c r="AA7" i="3"/>
  <c r="AA4" i="3"/>
  <c r="I7" i="3"/>
  <c r="BA7" i="3" l="1"/>
  <c r="BB10" i="3"/>
  <c r="BA10" i="3"/>
  <c r="BB7" i="3"/>
  <c r="G5" i="3"/>
  <c r="H5" i="3" s="1"/>
  <c r="G6" i="3"/>
  <c r="H6" i="3" s="1"/>
  <c r="G8" i="3"/>
  <c r="H8" i="3" s="1"/>
  <c r="G11" i="3"/>
  <c r="H11" i="3" s="1"/>
  <c r="G12" i="3"/>
  <c r="H12" i="3" s="1"/>
  <c r="G13" i="3"/>
  <c r="H13" i="3" s="1"/>
  <c r="G14" i="3"/>
  <c r="H14" i="3" s="1"/>
  <c r="G16" i="3"/>
  <c r="H16" i="3" s="1"/>
  <c r="G17" i="3"/>
  <c r="H17" i="3" s="1"/>
  <c r="G18" i="3"/>
  <c r="H18" i="3" s="1"/>
  <c r="G19" i="3"/>
  <c r="H19" i="3" s="1"/>
  <c r="G20" i="3"/>
  <c r="H20" i="3" s="1"/>
  <c r="G21" i="3"/>
  <c r="H21" i="3" s="1"/>
  <c r="M5" i="3" l="1"/>
  <c r="N5" i="3" s="1"/>
  <c r="M6" i="3"/>
  <c r="N6" i="3" s="1"/>
  <c r="M9" i="3"/>
  <c r="N9" i="3" s="1"/>
  <c r="M11" i="3"/>
  <c r="N11" i="3" s="1"/>
  <c r="M12" i="3"/>
  <c r="N12" i="3" s="1"/>
  <c r="M14" i="3"/>
  <c r="N14" i="3" s="1"/>
  <c r="M15" i="3"/>
  <c r="N15" i="3" s="1"/>
  <c r="M17" i="3"/>
  <c r="N17" i="3" s="1"/>
  <c r="M18" i="3"/>
  <c r="N18" i="3" s="1"/>
  <c r="M19" i="3"/>
  <c r="N19" i="3" s="1"/>
  <c r="M21" i="3"/>
  <c r="N21" i="3" s="1"/>
  <c r="BB6" i="3" l="1"/>
  <c r="BA8" i="3"/>
  <c r="BB19" i="3"/>
  <c r="BB14" i="3"/>
  <c r="BA15" i="3"/>
  <c r="BB5" i="3"/>
  <c r="BB12" i="3"/>
  <c r="BB9" i="3"/>
  <c r="BA5" i="3"/>
  <c r="BB8" i="3"/>
  <c r="BA19" i="3"/>
  <c r="BA14" i="3"/>
  <c r="BA12" i="3"/>
  <c r="BA9" i="3"/>
  <c r="BB15" i="3"/>
  <c r="BA6" i="3"/>
  <c r="AA21" i="3"/>
  <c r="AA9" i="3"/>
  <c r="AA12" i="3"/>
  <c r="AK4" i="3"/>
  <c r="BA11" i="3"/>
  <c r="I8" i="3"/>
  <c r="I14" i="3"/>
  <c r="I18" i="3"/>
  <c r="I11" i="3"/>
  <c r="I19" i="3"/>
  <c r="I15" i="3"/>
  <c r="I12" i="3"/>
  <c r="I9" i="3"/>
  <c r="BA21" i="3"/>
  <c r="AA18" i="3"/>
  <c r="BA17" i="3"/>
  <c r="M16" i="3"/>
  <c r="N16" i="3" s="1"/>
  <c r="M13" i="3"/>
  <c r="N13" i="3" s="1"/>
  <c r="I20" i="3"/>
  <c r="I16" i="3"/>
  <c r="I13" i="3"/>
  <c r="I5" i="3"/>
  <c r="I6" i="3"/>
  <c r="BB20" i="3" l="1"/>
  <c r="BB13" i="3"/>
  <c r="BB21" i="3"/>
  <c r="BB17" i="3"/>
  <c r="BA20" i="3"/>
  <c r="BA16" i="3"/>
  <c r="BA13" i="3"/>
  <c r="BB11" i="3"/>
  <c r="BB18" i="3"/>
  <c r="BB16" i="3"/>
  <c r="BA18" i="3"/>
  <c r="I17" i="3"/>
  <c r="I21" i="3"/>
  <c r="I4" i="3" l="1"/>
</calcChain>
</file>

<file path=xl/sharedStrings.xml><?xml version="1.0" encoding="utf-8"?>
<sst xmlns="http://schemas.openxmlformats.org/spreadsheetml/2006/main" count="221" uniqueCount="121">
  <si>
    <t>Remarks</t>
  </si>
  <si>
    <t>Index</t>
  </si>
  <si>
    <t>Name</t>
  </si>
  <si>
    <t>CA (50)</t>
  </si>
  <si>
    <t>EXAM(100)</t>
  </si>
  <si>
    <t>Exam(50)</t>
  </si>
  <si>
    <t>Total
(100)</t>
  </si>
  <si>
    <t>CA (60)</t>
  </si>
  <si>
    <t>SAL CA(25)</t>
  </si>
  <si>
    <t>LIN CA(25)</t>
  </si>
  <si>
    <t>(LIT202) LG II</t>
  </si>
  <si>
    <t>SE(100)</t>
  </si>
  <si>
    <t>CA(100)</t>
  </si>
  <si>
    <t>Sal SE/50</t>
  </si>
  <si>
    <t>LIN SE/50</t>
  </si>
  <si>
    <t>Sal SE(25)</t>
  </si>
  <si>
    <t>LIN SE(25)</t>
  </si>
  <si>
    <t>SE(50)</t>
  </si>
  <si>
    <t>SE(40)</t>
  </si>
  <si>
    <t>(DZG302)</t>
  </si>
  <si>
    <t xml:space="preserve">(ENG306) </t>
  </si>
  <si>
    <t xml:space="preserve">                   (RES301)               </t>
  </si>
  <si>
    <t>(SAL301)</t>
  </si>
  <si>
    <t xml:space="preserve">(AST30303) </t>
  </si>
  <si>
    <t xml:space="preserve">(ICY303) </t>
  </si>
  <si>
    <t xml:space="preserve">(TXT303) </t>
  </si>
  <si>
    <t>AVERAGE</t>
  </si>
  <si>
    <t>STUDENT DETAILS</t>
  </si>
  <si>
    <t>SL</t>
  </si>
  <si>
    <t>CA(60)</t>
  </si>
  <si>
    <t>CA(50)</t>
  </si>
  <si>
    <t>Pass</t>
  </si>
  <si>
    <t>BLL E VI Semester Result,Spring Semester 2023</t>
  </si>
  <si>
    <t>BLL Module Repeat Result of July 2023</t>
  </si>
  <si>
    <t xml:space="preserve">Sonam Ghalley </t>
  </si>
  <si>
    <t>VI</t>
  </si>
  <si>
    <t xml:space="preserve">Tashi Lhamo </t>
  </si>
  <si>
    <t xml:space="preserve">Pema Tsheten </t>
  </si>
  <si>
    <t>Tashi Chozom</t>
  </si>
  <si>
    <t>Tandin Dorji</t>
  </si>
  <si>
    <t>PASSOUT</t>
  </si>
  <si>
    <t>Nima Tashi</t>
  </si>
  <si>
    <t xml:space="preserve">Ugyen Tshomo </t>
  </si>
  <si>
    <t xml:space="preserve">Kinley Gyeltshen </t>
  </si>
  <si>
    <t>Kinley Tenzin</t>
  </si>
  <si>
    <t>Sangay Dorji</t>
  </si>
  <si>
    <t xml:space="preserve">Yoezer Phuntsho </t>
  </si>
  <si>
    <t>Tshering Chezom</t>
  </si>
  <si>
    <t xml:space="preserve">Tandin Bidha </t>
  </si>
  <si>
    <t xml:space="preserve">Tshering Lhamo </t>
  </si>
  <si>
    <t>Pema tsheten</t>
  </si>
  <si>
    <t xml:space="preserve">Kinley wangchuk </t>
  </si>
  <si>
    <t xml:space="preserve">Kezang Phuntsho </t>
  </si>
  <si>
    <t>Module Repeat Result  (CKY102/KYG102)  BHS IV   Semester   July 2023.</t>
  </si>
  <si>
    <t>Module Repeat Result  (ARC201)  BHS VI   Semester   July 2023.</t>
  </si>
  <si>
    <t xml:space="preserve">Ngawang cholay </t>
  </si>
  <si>
    <t>Module Repeat Result  (REL101)  BHS IV   Semester   July 2023.</t>
  </si>
  <si>
    <t>Sangay Zangmo</t>
  </si>
  <si>
    <t>Jigme Wangmo</t>
  </si>
  <si>
    <t xml:space="preserve">Tandin Zangmo </t>
  </si>
  <si>
    <t>Chimi Tshewang Rinzin</t>
  </si>
  <si>
    <t xml:space="preserve">Gyem Dorji </t>
  </si>
  <si>
    <t>BDCS  Module Repeat Result of July 2023</t>
  </si>
  <si>
    <t xml:space="preserve">Tshering peldon </t>
  </si>
  <si>
    <t>Khandu Wangmo</t>
  </si>
  <si>
    <t xml:space="preserve">Lhab Tshering </t>
  </si>
  <si>
    <t>Module Repeat Result  (CKY102) BLL II  Semester   July 2023.</t>
  </si>
  <si>
    <t>Jigme Tshewang</t>
  </si>
  <si>
    <t>04141363</t>
  </si>
  <si>
    <t>Nidup Dorji</t>
  </si>
  <si>
    <t>04182818</t>
  </si>
  <si>
    <t>Damchoe Zam</t>
  </si>
  <si>
    <t>04182808</t>
  </si>
  <si>
    <t>Pema Lhaden</t>
  </si>
  <si>
    <t>04182821</t>
  </si>
  <si>
    <t>Rinzin Phuntsho</t>
  </si>
  <si>
    <t>04182825</t>
  </si>
  <si>
    <t>Rinzin Jurmey</t>
  </si>
  <si>
    <t>04172473</t>
  </si>
  <si>
    <t>Tshering Lhadon</t>
  </si>
  <si>
    <t>04151752</t>
  </si>
  <si>
    <t>Tandin Chozom</t>
  </si>
  <si>
    <t>04182826</t>
  </si>
  <si>
    <t>Gyem Dorji</t>
  </si>
  <si>
    <t>Tshering Yangden</t>
  </si>
  <si>
    <t>04182828</t>
  </si>
  <si>
    <t>Kezang Jamtsho</t>
  </si>
  <si>
    <t>Dawa Zangmo</t>
  </si>
  <si>
    <t>04182809</t>
  </si>
  <si>
    <t>Kelzang Choden Blon</t>
  </si>
  <si>
    <t>04182815</t>
  </si>
  <si>
    <t>Dechen Tshomo</t>
  </si>
  <si>
    <t>04172461</t>
  </si>
  <si>
    <t>Tshering Lhamo</t>
  </si>
  <si>
    <t>04172481</t>
  </si>
  <si>
    <t>Ugyen Dorji</t>
  </si>
  <si>
    <t>04182830</t>
  </si>
  <si>
    <t>Jigme Lerab</t>
  </si>
  <si>
    <t>04182812</t>
  </si>
  <si>
    <t>Penjor Dorji</t>
  </si>
  <si>
    <t>04182822</t>
  </si>
  <si>
    <t>Module Repeat Result  (RES1011)  BHS IV   Semester   July 2023.</t>
  </si>
  <si>
    <t>CA/Exam (100)</t>
  </si>
  <si>
    <t>Exam (40)</t>
  </si>
  <si>
    <t>CA (65)</t>
  </si>
  <si>
    <t>SE (35)</t>
  </si>
  <si>
    <t>04182811</t>
  </si>
  <si>
    <t>04182816</t>
  </si>
  <si>
    <t>(LNE303)</t>
  </si>
  <si>
    <t>04162100</t>
  </si>
  <si>
    <t>Module Repeat Result  (KYG104/DKY101)  BHS IV   Semester   July 2023.</t>
  </si>
  <si>
    <t>Module Repeat Result  (BTN305)  BHS VI  Semester   July 2023.</t>
  </si>
  <si>
    <t>Dorji Wangchuk</t>
  </si>
  <si>
    <t>Exam  SE(50)</t>
  </si>
  <si>
    <t>RA LIN</t>
  </si>
  <si>
    <t>EXAM (100)</t>
  </si>
  <si>
    <t>%</t>
  </si>
  <si>
    <t>Sl.No.</t>
  </si>
  <si>
    <t>Exam (50)</t>
  </si>
  <si>
    <t>RA SAN</t>
  </si>
  <si>
    <t>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</si>
</sst>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Times New Roman"/>
      <family val="1"/>
    </font>
    <font>
      <sz val="14"/>
      <name val="Century Gothic"/>
      <family val="2"/>
    </font>
    <font>
      <sz val="14"/>
      <color theme="1"/>
      <name val="Century Gothic"/>
      <family val="2"/>
    </font>
    <font>
      <sz val="14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188">
    <xf numFmtId="0" fontId="0" fillId="0" borderId="0" xfId="0"/>
    <xf numFmtId="0" fontId="3" fillId="0" borderId="0" xfId="0" applyFont="1"/>
    <xf numFmtId="2" fontId="3" fillId="0" borderId="18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/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4" fillId="0" borderId="17" xfId="0" applyFont="1" applyBorder="1" applyAlignment="1"/>
    <xf numFmtId="0" fontId="4" fillId="0" borderId="2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21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0" fontId="1" fillId="0" borderId="1" xfId="0" applyFont="1" applyBorder="1"/>
    <xf numFmtId="49" fontId="5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6" xfId="0" applyFont="1" applyBorder="1"/>
    <xf numFmtId="0" fontId="4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8" fillId="0" borderId="1" xfId="0" applyFont="1" applyBorder="1"/>
    <xf numFmtId="2" fontId="7" fillId="0" borderId="1" xfId="0" applyNumberFormat="1" applyFont="1" applyFill="1" applyBorder="1" applyAlignment="1">
      <alignment horizontal="center" vertical="center"/>
    </xf>
    <xf numFmtId="0" fontId="8" fillId="0" borderId="18" xfId="0" applyFont="1" applyBorder="1"/>
    <xf numFmtId="2" fontId="7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18" xfId="0" applyFont="1" applyBorder="1"/>
    <xf numFmtId="0" fontId="4" fillId="0" borderId="26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textRotation="90"/>
    </xf>
    <xf numFmtId="2" fontId="3" fillId="0" borderId="37" xfId="0" applyNumberFormat="1" applyFont="1" applyBorder="1" applyAlignment="1">
      <alignment horizontal="center" vertical="center"/>
    </xf>
    <xf numFmtId="2" fontId="3" fillId="0" borderId="38" xfId="0" applyNumberFormat="1" applyFont="1" applyFill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0" fillId="0" borderId="37" xfId="0" applyBorder="1"/>
    <xf numFmtId="0" fontId="0" fillId="0" borderId="38" xfId="0" applyBorder="1"/>
    <xf numFmtId="0" fontId="0" fillId="0" borderId="24" xfId="0" applyBorder="1"/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vertical="center" wrapText="1"/>
    </xf>
    <xf numFmtId="2" fontId="3" fillId="4" borderId="4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0" fillId="4" borderId="38" xfId="0" applyFill="1" applyBorder="1"/>
    <xf numFmtId="0" fontId="4" fillId="0" borderId="40" xfId="0" applyFont="1" applyBorder="1"/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6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7" xfId="0" applyFont="1" applyBorder="1" applyAlignment="1">
      <alignment horizontal="center" vertical="center" textRotation="90"/>
    </xf>
    <xf numFmtId="0" fontId="4" fillId="0" borderId="28" xfId="0" applyFont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1" xfId="0" applyFont="1" applyBorder="1"/>
    <xf numFmtId="49" fontId="6" fillId="0" borderId="1" xfId="4" applyNumberFormat="1" applyFont="1" applyFill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49" fontId="5" fillId="0" borderId="4" xfId="0" applyNumberFormat="1" applyFont="1" applyFill="1" applyBorder="1"/>
    <xf numFmtId="49" fontId="5" fillId="0" borderId="4" xfId="0" applyNumberFormat="1" applyFont="1" applyFill="1" applyBorder="1" applyAlignment="1">
      <alignment horizontal="left"/>
    </xf>
    <xf numFmtId="164" fontId="3" fillId="0" borderId="4" xfId="0" applyNumberFormat="1" applyFont="1" applyBorder="1" applyAlignment="1">
      <alignment horizontal="center" vertical="center"/>
    </xf>
    <xf numFmtId="2" fontId="3" fillId="0" borderId="25" xfId="0" applyNumberFormat="1" applyFont="1" applyBorder="1"/>
    <xf numFmtId="0" fontId="3" fillId="0" borderId="5" xfId="0" applyFont="1" applyBorder="1" applyAlignment="1">
      <alignment horizontal="center" vertical="center"/>
    </xf>
    <xf numFmtId="2" fontId="3" fillId="0" borderId="6" xfId="0" applyNumberFormat="1" applyFont="1" applyBorder="1"/>
    <xf numFmtId="0" fontId="3" fillId="0" borderId="37" xfId="0" applyFont="1" applyBorder="1" applyAlignment="1">
      <alignment horizontal="center" vertical="center"/>
    </xf>
    <xf numFmtId="49" fontId="5" fillId="0" borderId="38" xfId="0" applyNumberFormat="1" applyFont="1" applyFill="1" applyBorder="1"/>
    <xf numFmtId="49" fontId="5" fillId="0" borderId="38" xfId="0" applyNumberFormat="1" applyFont="1" applyFill="1" applyBorder="1" applyAlignment="1">
      <alignment horizontal="left"/>
    </xf>
    <xf numFmtId="0" fontId="8" fillId="2" borderId="38" xfId="0" applyFont="1" applyFill="1" applyBorder="1" applyAlignment="1">
      <alignment horizontal="center"/>
    </xf>
    <xf numFmtId="0" fontId="0" fillId="0" borderId="38" xfId="0" applyFill="1" applyBorder="1"/>
    <xf numFmtId="0" fontId="0" fillId="0" borderId="38" xfId="0" applyBorder="1" applyAlignment="1">
      <alignment horizontal="center"/>
    </xf>
    <xf numFmtId="164" fontId="3" fillId="0" borderId="38" xfId="0" applyNumberFormat="1" applyFont="1" applyBorder="1" applyAlignment="1">
      <alignment horizontal="center" vertical="center"/>
    </xf>
    <xf numFmtId="2" fontId="8" fillId="0" borderId="38" xfId="0" applyNumberFormat="1" applyFont="1" applyBorder="1" applyAlignment="1">
      <alignment horizontal="center"/>
    </xf>
    <xf numFmtId="2" fontId="7" fillId="4" borderId="38" xfId="0" applyNumberFormat="1" applyFont="1" applyFill="1" applyBorder="1" applyAlignment="1">
      <alignment horizontal="center" vertical="center"/>
    </xf>
    <xf numFmtId="2" fontId="7" fillId="0" borderId="38" xfId="0" applyNumberFormat="1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/>
    </xf>
    <xf numFmtId="2" fontId="9" fillId="0" borderId="38" xfId="0" applyNumberFormat="1" applyFont="1" applyBorder="1" applyAlignment="1">
      <alignment horizontal="center" vertical="center"/>
    </xf>
    <xf numFmtId="2" fontId="3" fillId="0" borderId="42" xfId="0" applyNumberFormat="1" applyFont="1" applyFill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/>
    </xf>
    <xf numFmtId="0" fontId="0" fillId="0" borderId="42" xfId="0" applyBorder="1"/>
    <xf numFmtId="2" fontId="3" fillId="0" borderId="31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2" fontId="1" fillId="0" borderId="42" xfId="0" applyNumberFormat="1" applyFont="1" applyBorder="1" applyAlignment="1">
      <alignment horizontal="center"/>
    </xf>
    <xf numFmtId="0" fontId="0" fillId="0" borderId="31" xfId="0" applyBorder="1"/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textRotation="90"/>
    </xf>
    <xf numFmtId="0" fontId="1" fillId="0" borderId="4" xfId="0" applyFont="1" applyBorder="1"/>
    <xf numFmtId="0" fontId="3" fillId="0" borderId="43" xfId="0" applyFont="1" applyFill="1" applyBorder="1"/>
    <xf numFmtId="0" fontId="1" fillId="0" borderId="38" xfId="0" applyFont="1" applyBorder="1"/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3" fillId="3" borderId="34" xfId="0" applyNumberFormat="1" applyFont="1" applyFill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0" fontId="8" fillId="0" borderId="16" xfId="0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0" fontId="8" fillId="0" borderId="38" xfId="0" applyFont="1" applyBorder="1"/>
    <xf numFmtId="2" fontId="7" fillId="0" borderId="46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Border="1"/>
    <xf numFmtId="2" fontId="7" fillId="0" borderId="4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36" xfId="0" applyNumberFormat="1" applyFont="1" applyFill="1" applyBorder="1" applyAlignment="1">
      <alignment horizontal="center" vertical="center"/>
    </xf>
    <xf numFmtId="2" fontId="7" fillId="0" borderId="42" xfId="0" applyNumberFormat="1" applyFont="1" applyFill="1" applyBorder="1" applyAlignment="1">
      <alignment horizontal="center" vertical="center"/>
    </xf>
    <xf numFmtId="2" fontId="9" fillId="0" borderId="30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9" fillId="0" borderId="39" xfId="0" applyNumberFormat="1" applyFont="1" applyFill="1" applyBorder="1" applyAlignment="1">
      <alignment horizontal="center" vertical="center"/>
    </xf>
    <xf numFmtId="2" fontId="9" fillId="0" borderId="3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7" xfId="0" applyFont="1" applyFill="1" applyBorder="1"/>
    <xf numFmtId="2" fontId="4" fillId="0" borderId="38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2" fontId="3" fillId="0" borderId="45" xfId="0" applyNumberFormat="1" applyFont="1" applyFill="1" applyBorder="1" applyAlignment="1">
      <alignment horizontal="center" vertical="center"/>
    </xf>
    <xf numFmtId="2" fontId="4" fillId="0" borderId="45" xfId="0" applyNumberFormat="1" applyFont="1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45"/>
    </xf>
    <xf numFmtId="0" fontId="4" fillId="0" borderId="41" xfId="0" applyFont="1" applyBorder="1" applyAlignment="1">
      <alignment horizontal="center" vertical="center" textRotation="45"/>
    </xf>
    <xf numFmtId="0" fontId="4" fillId="0" borderId="2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/>
    </xf>
    <xf numFmtId="2" fontId="3" fillId="0" borderId="33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5">
    <cellStyle name="Normal" xfId="0" builtinId="0"/>
    <cellStyle name="Normal 2 2" xfId="1"/>
    <cellStyle name="Normal 3" xfId="4"/>
    <cellStyle name="Normal 4" xfId="3"/>
    <cellStyle name="Normal 5" xfId="2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22"/>
  <sheetViews>
    <sheetView tabSelected="1" zoomScaleNormal="100" workbookViewId="0">
      <selection activeCell="M5" sqref="M5"/>
    </sheetView>
  </sheetViews>
  <sheetFormatPr defaultRowHeight="15" x14ac:dyDescent="0.25"/>
  <cols>
    <col min="1" max="1" width="2.42578125" customWidth="1"/>
    <col min="2" max="2" width="4.5703125" customWidth="1"/>
    <col min="3" max="3" width="14" bestFit="1" customWidth="1"/>
    <col min="4" max="4" width="28" hidden="1" customWidth="1"/>
    <col min="5" max="5" width="8.7109375" customWidth="1"/>
    <col min="6" max="6" width="9.28515625" style="11" hidden="1" customWidth="1"/>
    <col min="7" max="7" width="8.85546875" customWidth="1"/>
    <col min="8" max="9" width="7" customWidth="1"/>
    <col min="10" max="10" width="8.42578125" bestFit="1" customWidth="1"/>
    <col min="11" max="11" width="8.42578125" style="11" hidden="1" customWidth="1"/>
    <col min="12" max="12" width="8.42578125" customWidth="1"/>
    <col min="13" max="13" width="7" customWidth="1"/>
    <col min="14" max="14" width="6.85546875" customWidth="1"/>
    <col min="15" max="15" width="10.28515625" customWidth="1"/>
    <col min="16" max="16" width="7" customWidth="1"/>
    <col min="17" max="17" width="5.85546875" customWidth="1"/>
    <col min="18" max="19" width="8.140625" hidden="1" customWidth="1"/>
    <col min="20" max="20" width="9.5703125" customWidth="1"/>
    <col min="21" max="21" width="11" hidden="1" customWidth="1"/>
    <col min="22" max="22" width="7.5703125" hidden="1" customWidth="1"/>
    <col min="23" max="23" width="11" hidden="1" customWidth="1"/>
    <col min="24" max="24" width="8.5703125" hidden="1" customWidth="1"/>
    <col min="25" max="25" width="8.7109375" customWidth="1"/>
    <col min="26" max="26" width="7" customWidth="1"/>
    <col min="27" max="27" width="13.28515625" style="11" customWidth="1"/>
    <col min="28" max="28" width="9.5703125" bestFit="1" customWidth="1"/>
    <col min="29" max="29" width="7.28515625" hidden="1" customWidth="1"/>
    <col min="30" max="30" width="7.85546875" bestFit="1" customWidth="1"/>
    <col min="31" max="31" width="7" bestFit="1" customWidth="1"/>
    <col min="32" max="32" width="6.28515625" customWidth="1"/>
    <col min="33" max="33" width="9.5703125" bestFit="1" customWidth="1"/>
    <col min="34" max="34" width="9.140625" hidden="1" customWidth="1"/>
    <col min="35" max="35" width="7.85546875" bestFit="1" customWidth="1"/>
    <col min="36" max="36" width="7" bestFit="1" customWidth="1"/>
    <col min="37" max="37" width="7" customWidth="1"/>
    <col min="38" max="38" width="9.5703125" bestFit="1" customWidth="1"/>
    <col min="39" max="39" width="9.140625" style="11" hidden="1" customWidth="1"/>
    <col min="40" max="40" width="7.85546875" bestFit="1" customWidth="1"/>
    <col min="41" max="41" width="7" bestFit="1" customWidth="1"/>
    <col min="42" max="42" width="5.5703125" customWidth="1"/>
    <col min="43" max="43" width="9.5703125" bestFit="1" customWidth="1"/>
    <col min="44" max="44" width="9.140625" hidden="1" customWidth="1"/>
    <col min="45" max="45" width="7.85546875" bestFit="1" customWidth="1"/>
    <col min="46" max="46" width="7.7109375" customWidth="1"/>
    <col min="47" max="47" width="5.42578125" customWidth="1"/>
    <col min="48" max="48" width="8.140625" customWidth="1"/>
    <col min="49" max="49" width="8" hidden="1" customWidth="1"/>
    <col min="51" max="51" width="7.5703125" customWidth="1"/>
    <col min="52" max="52" width="8.42578125" customWidth="1"/>
    <col min="53" max="53" width="10.28515625" style="17" hidden="1" customWidth="1"/>
    <col min="54" max="54" width="8.28515625" customWidth="1"/>
  </cols>
  <sheetData>
    <row r="1" spans="2:54" ht="52.5" customHeight="1" thickBot="1" x14ac:dyDescent="0.35">
      <c r="B1" s="1"/>
      <c r="C1" s="159" t="s">
        <v>32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27"/>
      <c r="AO1" s="27"/>
      <c r="AP1" s="27"/>
      <c r="AQ1" s="27"/>
      <c r="AR1" s="27"/>
      <c r="AS1" s="27"/>
      <c r="AT1" s="1"/>
      <c r="AU1" s="1"/>
      <c r="AV1" s="1"/>
      <c r="AW1" s="1"/>
      <c r="AX1" s="1"/>
      <c r="AY1" s="1"/>
      <c r="AZ1" s="1"/>
    </row>
    <row r="2" spans="2:54" ht="25.5" customHeight="1" thickBot="1" x14ac:dyDescent="0.3">
      <c r="B2" s="162" t="s">
        <v>27</v>
      </c>
      <c r="C2" s="163"/>
      <c r="D2" s="164"/>
      <c r="E2" s="165" t="s">
        <v>19</v>
      </c>
      <c r="F2" s="166"/>
      <c r="G2" s="166"/>
      <c r="H2" s="166"/>
      <c r="I2" s="169"/>
      <c r="J2" s="167" t="s">
        <v>20</v>
      </c>
      <c r="K2" s="166"/>
      <c r="L2" s="166"/>
      <c r="M2" s="166"/>
      <c r="N2" s="168"/>
      <c r="O2" s="170" t="s">
        <v>21</v>
      </c>
      <c r="P2" s="171"/>
      <c r="Q2" s="172"/>
      <c r="R2" s="165" t="s">
        <v>22</v>
      </c>
      <c r="S2" s="166"/>
      <c r="T2" s="166"/>
      <c r="U2" s="166"/>
      <c r="V2" s="166"/>
      <c r="W2" s="166"/>
      <c r="X2" s="166"/>
      <c r="Y2" s="166"/>
      <c r="Z2" s="166"/>
      <c r="AA2" s="168"/>
      <c r="AB2" s="165" t="s">
        <v>23</v>
      </c>
      <c r="AC2" s="166"/>
      <c r="AD2" s="166"/>
      <c r="AE2" s="166"/>
      <c r="AF2" s="169"/>
      <c r="AG2" s="167" t="s">
        <v>108</v>
      </c>
      <c r="AH2" s="166"/>
      <c r="AI2" s="166"/>
      <c r="AJ2" s="166"/>
      <c r="AK2" s="169"/>
      <c r="AL2" s="167" t="s">
        <v>24</v>
      </c>
      <c r="AM2" s="166"/>
      <c r="AN2" s="166"/>
      <c r="AO2" s="166"/>
      <c r="AP2" s="168"/>
      <c r="AQ2" s="165" t="s">
        <v>25</v>
      </c>
      <c r="AR2" s="166"/>
      <c r="AS2" s="166"/>
      <c r="AT2" s="166"/>
      <c r="AU2" s="169"/>
      <c r="AV2" s="165" t="s">
        <v>10</v>
      </c>
      <c r="AW2" s="166"/>
      <c r="AX2" s="166"/>
      <c r="AY2" s="166"/>
      <c r="AZ2" s="166"/>
      <c r="BA2" s="160" t="s">
        <v>26</v>
      </c>
      <c r="BB2" s="80"/>
    </row>
    <row r="3" spans="2:54" ht="55.5" customHeight="1" thickBot="1" x14ac:dyDescent="0.3">
      <c r="B3" s="61" t="s">
        <v>28</v>
      </c>
      <c r="C3" s="81" t="s">
        <v>1</v>
      </c>
      <c r="D3" s="82" t="s">
        <v>2</v>
      </c>
      <c r="E3" s="83" t="s">
        <v>30</v>
      </c>
      <c r="F3" s="84" t="s">
        <v>11</v>
      </c>
      <c r="G3" s="74" t="s">
        <v>17</v>
      </c>
      <c r="H3" s="74" t="s">
        <v>6</v>
      </c>
      <c r="I3" s="85" t="s">
        <v>0</v>
      </c>
      <c r="J3" s="86" t="s">
        <v>104</v>
      </c>
      <c r="K3" s="84" t="s">
        <v>4</v>
      </c>
      <c r="L3" s="74" t="s">
        <v>105</v>
      </c>
      <c r="M3" s="74" t="s">
        <v>6</v>
      </c>
      <c r="N3" s="63" t="s">
        <v>0</v>
      </c>
      <c r="O3" s="73" t="s">
        <v>12</v>
      </c>
      <c r="P3" s="74" t="s">
        <v>6</v>
      </c>
      <c r="Q3" s="85" t="s">
        <v>0</v>
      </c>
      <c r="R3" s="87" t="s">
        <v>8</v>
      </c>
      <c r="S3" s="114" t="s">
        <v>9</v>
      </c>
      <c r="T3" s="117" t="s">
        <v>3</v>
      </c>
      <c r="U3" s="84" t="s">
        <v>13</v>
      </c>
      <c r="V3" s="84" t="s">
        <v>15</v>
      </c>
      <c r="W3" s="84" t="s">
        <v>14</v>
      </c>
      <c r="X3" s="84" t="s">
        <v>16</v>
      </c>
      <c r="Y3" s="88" t="s">
        <v>113</v>
      </c>
      <c r="Z3" s="74" t="s">
        <v>6</v>
      </c>
      <c r="AA3" s="118" t="s">
        <v>0</v>
      </c>
      <c r="AB3" s="86" t="s">
        <v>3</v>
      </c>
      <c r="AC3" s="76" t="s">
        <v>4</v>
      </c>
      <c r="AD3" s="74" t="s">
        <v>17</v>
      </c>
      <c r="AE3" s="74" t="s">
        <v>6</v>
      </c>
      <c r="AF3" s="85" t="s">
        <v>0</v>
      </c>
      <c r="AG3" s="69" t="s">
        <v>3</v>
      </c>
      <c r="AH3" s="76" t="s">
        <v>4</v>
      </c>
      <c r="AI3" s="74" t="s">
        <v>17</v>
      </c>
      <c r="AJ3" s="74" t="s">
        <v>6</v>
      </c>
      <c r="AK3" s="63" t="s">
        <v>0</v>
      </c>
      <c r="AL3" s="61" t="s">
        <v>3</v>
      </c>
      <c r="AM3" s="84" t="s">
        <v>11</v>
      </c>
      <c r="AN3" s="74" t="s">
        <v>17</v>
      </c>
      <c r="AO3" s="74" t="s">
        <v>6</v>
      </c>
      <c r="AP3" s="63" t="s">
        <v>0</v>
      </c>
      <c r="AQ3" s="61" t="s">
        <v>3</v>
      </c>
      <c r="AR3" s="76" t="s">
        <v>4</v>
      </c>
      <c r="AS3" s="74" t="s">
        <v>17</v>
      </c>
      <c r="AT3" s="74" t="s">
        <v>6</v>
      </c>
      <c r="AU3" s="85" t="s">
        <v>0</v>
      </c>
      <c r="AV3" s="69" t="s">
        <v>29</v>
      </c>
      <c r="AW3" s="76" t="s">
        <v>115</v>
      </c>
      <c r="AX3" s="74" t="s">
        <v>18</v>
      </c>
      <c r="AY3" s="74" t="s">
        <v>6</v>
      </c>
      <c r="AZ3" s="85" t="s">
        <v>0</v>
      </c>
      <c r="BA3" s="161"/>
      <c r="BB3" s="89" t="s">
        <v>116</v>
      </c>
    </row>
    <row r="4" spans="2:54" ht="24.95" customHeight="1" x14ac:dyDescent="0.3">
      <c r="B4" s="91">
        <v>1</v>
      </c>
      <c r="C4" s="92" t="s">
        <v>68</v>
      </c>
      <c r="D4" s="93" t="s">
        <v>67</v>
      </c>
      <c r="E4" s="18">
        <v>43.6</v>
      </c>
      <c r="F4" s="19">
        <v>83</v>
      </c>
      <c r="G4" s="18">
        <f>F4/2</f>
        <v>41.5</v>
      </c>
      <c r="H4" s="20">
        <f>SUM(E4,G4)</f>
        <v>85.1</v>
      </c>
      <c r="I4" s="19" t="str">
        <f>IF(AND(E4&lt;20,G4&lt;20),"Module Repeat",IF(AND(E4&gt;=20,G4&gt;=20,H4&gt;=50),"Pass","RA"))</f>
        <v>Pass</v>
      </c>
      <c r="J4" s="18">
        <v>49.18</v>
      </c>
      <c r="K4" s="19">
        <v>52.5</v>
      </c>
      <c r="L4" s="18">
        <f>K4/100*35</f>
        <v>18.375</v>
      </c>
      <c r="M4" s="20">
        <f>SUM(J4,L4)</f>
        <v>67.555000000000007</v>
      </c>
      <c r="N4" s="3" t="str">
        <f>IF(AND(J4&lt;26,L4&lt;14),"Module Repeat",IF(AND(J4&gt;=26,L4&gt;=14,M4&gt;=50),"Pass","RA"))</f>
        <v>Pass</v>
      </c>
      <c r="O4" s="18">
        <v>81.400000000000006</v>
      </c>
      <c r="P4" s="20">
        <f>SUM(O4)</f>
        <v>81.400000000000006</v>
      </c>
      <c r="Q4" s="19" t="str">
        <f>IF(O4&lt;=50,"RA",IF(P4&gt;=50,"Pass"))</f>
        <v>Pass</v>
      </c>
      <c r="R4" s="19">
        <v>15.67</v>
      </c>
      <c r="S4" s="75">
        <v>17.920000000000002</v>
      </c>
      <c r="T4" s="23">
        <f>SUM(R4,S4)</f>
        <v>33.590000000000003</v>
      </c>
      <c r="U4" s="18">
        <v>40</v>
      </c>
      <c r="V4" s="94">
        <f>U4/2</f>
        <v>20</v>
      </c>
      <c r="W4" s="18">
        <v>44</v>
      </c>
      <c r="X4" s="94">
        <f>W4/2</f>
        <v>22</v>
      </c>
      <c r="Y4" s="18">
        <f>V4+X4</f>
        <v>42</v>
      </c>
      <c r="Z4" s="20">
        <f>T4+Y4</f>
        <v>75.59</v>
      </c>
      <c r="AA4" s="24" t="str">
        <f>IF(AND(T4&lt;20,Y4&lt;20),"Module Repeat",IF(AND(T4&gt;=20,Y4&gt;=20,Z4&gt;=50),"Pass","RA"))</f>
        <v>Pass</v>
      </c>
      <c r="AB4" s="21"/>
      <c r="AC4" s="77"/>
      <c r="AD4" s="18"/>
      <c r="AE4" s="20"/>
      <c r="AF4" s="75"/>
      <c r="AG4" s="23">
        <v>44.3</v>
      </c>
      <c r="AH4" s="77">
        <v>75.5</v>
      </c>
      <c r="AI4" s="18">
        <f>AH4/2</f>
        <v>37.75</v>
      </c>
      <c r="AJ4" s="20">
        <f>SUM(AG4,AI4)</f>
        <v>82.05</v>
      </c>
      <c r="AK4" s="24" t="str">
        <f t="shared" ref="AK4" si="0">IF(AND(AG4&lt;20,AI4&lt;20),"Module Repeat",IF(AND(AG4&gt;=20,AI4&gt;=20,AJ4&gt;=50),"Pass","RA"))</f>
        <v>Pass</v>
      </c>
      <c r="AL4" s="21"/>
      <c r="AM4" s="19"/>
      <c r="AN4" s="18"/>
      <c r="AO4" s="20"/>
      <c r="AP4" s="75"/>
      <c r="AQ4" s="23"/>
      <c r="AR4" s="77"/>
      <c r="AS4" s="18"/>
      <c r="AT4" s="20"/>
      <c r="AU4" s="24"/>
      <c r="AV4" s="21">
        <v>49</v>
      </c>
      <c r="AW4" s="77">
        <v>68</v>
      </c>
      <c r="AX4" s="18">
        <f>AW4/100*40</f>
        <v>27.200000000000003</v>
      </c>
      <c r="AY4" s="20">
        <f>SUM(AV4,AX4)</f>
        <v>76.2</v>
      </c>
      <c r="AZ4" s="19" t="str">
        <f t="shared" ref="AZ4:AZ22" si="1">IF(AND(AV4&lt;20,AX4&lt;20),"Module Repeat",IF(AND(AV4&gt;=20,AX4&gt;=20,AY4&gt;=50),"Pass","RA"))</f>
        <v>Pass</v>
      </c>
      <c r="BA4" s="20">
        <f>(H4+M4+P4+Z4+AJ4+AE4+AO4+AT4)/6</f>
        <v>65.282499999999999</v>
      </c>
      <c r="BB4" s="95">
        <f>SUM(AY4,AT4,AO4,AJ4,AE4,Z4,P4,M4,H4)/600*100</f>
        <v>77.982500000000002</v>
      </c>
    </row>
    <row r="5" spans="2:54" ht="24.95" customHeight="1" x14ac:dyDescent="0.3">
      <c r="B5" s="96">
        <v>2</v>
      </c>
      <c r="C5" s="44" t="s">
        <v>70</v>
      </c>
      <c r="D5" s="45" t="s">
        <v>69</v>
      </c>
      <c r="E5" s="5">
        <v>39.9</v>
      </c>
      <c r="F5" s="3">
        <v>70</v>
      </c>
      <c r="G5" s="5">
        <f t="shared" ref="G5:G22" si="2">F5/2</f>
        <v>35</v>
      </c>
      <c r="H5" s="6">
        <f t="shared" ref="H5:H22" si="3">SUM(E5,G5)</f>
        <v>74.900000000000006</v>
      </c>
      <c r="I5" s="3" t="str">
        <f t="shared" ref="I5:I21" si="4">IF(AND(E5&lt;20,G5&lt;20),"Module Repeat",IF(AND(E5&gt;=20,G5&gt;=20,H5&gt;=50),"Pass","RA"))</f>
        <v>Pass</v>
      </c>
      <c r="J5" s="5">
        <v>51.05</v>
      </c>
      <c r="K5" s="3">
        <v>55.5</v>
      </c>
      <c r="L5" s="5">
        <f t="shared" ref="L5:L21" si="5">K5/100*35</f>
        <v>19.425000000000001</v>
      </c>
      <c r="M5" s="6">
        <f t="shared" ref="M5:M21" si="6">SUM(J5,L5)</f>
        <v>70.474999999999994</v>
      </c>
      <c r="N5" s="3" t="str">
        <f t="shared" ref="N5:N22" si="7">IF(AND(J5&lt;26,L5&lt;14),"Module Repeat",IF(AND(J5&gt;=26,L5&gt;=14,M5&gt;=50),"Pass","RA"))</f>
        <v>Pass</v>
      </c>
      <c r="O5" s="5">
        <v>77.099999999999994</v>
      </c>
      <c r="P5" s="6">
        <f t="shared" ref="P5:P21" si="8">SUM(O5)</f>
        <v>77.099999999999994</v>
      </c>
      <c r="Q5" s="3" t="str">
        <f t="shared" ref="Q5:Q21" si="9">IF(O5&lt;=50,"RA",IF(P5&gt;=50,"Pass"))</f>
        <v>Pass</v>
      </c>
      <c r="R5" s="3">
        <v>16.440000000000001</v>
      </c>
      <c r="S5" s="9">
        <v>16.25</v>
      </c>
      <c r="T5" s="25">
        <f t="shared" ref="T5:T22" si="10">SUM(R5,S5)</f>
        <v>32.69</v>
      </c>
      <c r="U5" s="5">
        <v>34.5</v>
      </c>
      <c r="V5" s="14">
        <f t="shared" ref="V5:V22" si="11">U5/2</f>
        <v>17.25</v>
      </c>
      <c r="W5" s="5">
        <v>39</v>
      </c>
      <c r="X5" s="14">
        <f t="shared" ref="X5:X21" si="12">W5/2</f>
        <v>19.5</v>
      </c>
      <c r="Y5" s="5">
        <f>V5+X5</f>
        <v>36.75</v>
      </c>
      <c r="Z5" s="6">
        <f t="shared" ref="Z5:Z22" si="13">T5+Y5</f>
        <v>69.44</v>
      </c>
      <c r="AA5" s="8" t="s">
        <v>31</v>
      </c>
      <c r="AB5" s="22"/>
      <c r="AC5" s="78"/>
      <c r="AD5" s="5"/>
      <c r="AE5" s="6"/>
      <c r="AF5" s="9"/>
      <c r="AG5" s="25">
        <v>41</v>
      </c>
      <c r="AH5" s="78">
        <v>72</v>
      </c>
      <c r="AI5" s="5">
        <f>AH5/2</f>
        <v>36</v>
      </c>
      <c r="AJ5" s="6">
        <f t="shared" ref="AJ5:AJ20" si="14">SUM(AG5,AI5)</f>
        <v>77</v>
      </c>
      <c r="AK5" s="8" t="str">
        <f t="shared" ref="AK5:AK20" si="15">IF(AND(AG5&lt;20,AI5&lt;20),"Module Repeat",IF(AND(AG5&gt;=20,AI5&gt;=20,AJ5&gt;=50),"Pass","RA"))</f>
        <v>Pass</v>
      </c>
      <c r="AL5" s="22"/>
      <c r="AM5" s="3"/>
      <c r="AN5" s="5"/>
      <c r="AO5" s="6"/>
      <c r="AP5" s="9"/>
      <c r="AQ5" s="25"/>
      <c r="AR5" s="78"/>
      <c r="AS5" s="5"/>
      <c r="AT5" s="6"/>
      <c r="AU5" s="8"/>
      <c r="AV5" s="22">
        <v>45</v>
      </c>
      <c r="AW5" s="78">
        <v>61.5</v>
      </c>
      <c r="AX5" s="5">
        <f t="shared" ref="AX5:AX22" si="16">AW5/100*40</f>
        <v>24.6</v>
      </c>
      <c r="AY5" s="6">
        <f t="shared" ref="AY5:AY22" si="17">SUM(AV5,AX5)</f>
        <v>69.599999999999994</v>
      </c>
      <c r="AZ5" s="3" t="str">
        <f t="shared" si="1"/>
        <v>Pass</v>
      </c>
      <c r="BA5" s="6">
        <f t="shared" ref="BA5:BA22" si="18">(H5+M5+P5+Z5+AJ5+AE5+AO5+AT5)/6</f>
        <v>61.485833333333325</v>
      </c>
      <c r="BB5" s="97">
        <f t="shared" ref="BB5:BB22" si="19">SUM(AY5,AT5,AO5,AJ5,AE5,Z5,P5,M5,H5)/600*100</f>
        <v>73.085833333333326</v>
      </c>
    </row>
    <row r="6" spans="2:54" ht="24.95" customHeight="1" x14ac:dyDescent="0.3">
      <c r="B6" s="96">
        <v>3</v>
      </c>
      <c r="C6" s="44" t="s">
        <v>72</v>
      </c>
      <c r="D6" s="45" t="s">
        <v>71</v>
      </c>
      <c r="E6" s="5">
        <v>35.299999999999997</v>
      </c>
      <c r="F6" s="3">
        <v>67</v>
      </c>
      <c r="G6" s="5">
        <f t="shared" si="2"/>
        <v>33.5</v>
      </c>
      <c r="H6" s="6">
        <f t="shared" si="3"/>
        <v>68.8</v>
      </c>
      <c r="I6" s="3" t="str">
        <f t="shared" si="4"/>
        <v>Pass</v>
      </c>
      <c r="J6" s="5">
        <v>50.14</v>
      </c>
      <c r="K6" s="3">
        <v>55.5</v>
      </c>
      <c r="L6" s="5">
        <f t="shared" si="5"/>
        <v>19.425000000000001</v>
      </c>
      <c r="M6" s="6">
        <f t="shared" si="6"/>
        <v>69.564999999999998</v>
      </c>
      <c r="N6" s="3" t="str">
        <f t="shared" si="7"/>
        <v>Pass</v>
      </c>
      <c r="O6" s="5">
        <v>75.599999999999994</v>
      </c>
      <c r="P6" s="6">
        <f t="shared" si="8"/>
        <v>75.599999999999994</v>
      </c>
      <c r="Q6" s="3" t="str">
        <f t="shared" si="9"/>
        <v>Pass</v>
      </c>
      <c r="R6" s="3">
        <v>18.670000000000002</v>
      </c>
      <c r="S6" s="9">
        <v>15.42</v>
      </c>
      <c r="T6" s="25">
        <f t="shared" si="10"/>
        <v>34.090000000000003</v>
      </c>
      <c r="U6" s="5">
        <v>20</v>
      </c>
      <c r="V6" s="14">
        <f t="shared" si="11"/>
        <v>10</v>
      </c>
      <c r="W6" s="5">
        <v>16.5</v>
      </c>
      <c r="X6" s="14">
        <f t="shared" si="12"/>
        <v>8.25</v>
      </c>
      <c r="Y6" s="5">
        <f t="shared" ref="Y6:Y21" si="20">V6+X6</f>
        <v>18.25</v>
      </c>
      <c r="Z6" s="6">
        <f t="shared" si="13"/>
        <v>52.34</v>
      </c>
      <c r="AA6" s="8" t="s">
        <v>114</v>
      </c>
      <c r="AB6" s="22"/>
      <c r="AC6" s="78"/>
      <c r="AD6" s="5"/>
      <c r="AE6" s="6"/>
      <c r="AF6" s="9"/>
      <c r="AG6" s="25"/>
      <c r="AH6" s="78"/>
      <c r="AI6" s="5"/>
      <c r="AJ6" s="6"/>
      <c r="AK6" s="8"/>
      <c r="AL6" s="22"/>
      <c r="AM6" s="3"/>
      <c r="AN6" s="5"/>
      <c r="AO6" s="6"/>
      <c r="AP6" s="9"/>
      <c r="AQ6" s="25">
        <v>40.25</v>
      </c>
      <c r="AR6" s="78">
        <v>79</v>
      </c>
      <c r="AS6" s="5">
        <f>AR6/2</f>
        <v>39.5</v>
      </c>
      <c r="AT6" s="6">
        <f>SUM(AQ6,AS6)</f>
        <v>79.75</v>
      </c>
      <c r="AU6" s="8" t="str">
        <f t="shared" ref="AU6:AU16" si="21">IF(AND(AQ6&lt;20,AS6&lt;20),"Module Repeat",IF(AND(AQ6&gt;=20,AS6&gt;=20,AT6&gt;=50),"Pass","RA"))</f>
        <v>Pass</v>
      </c>
      <c r="AV6" s="22">
        <v>45.5</v>
      </c>
      <c r="AW6" s="78">
        <v>60.5</v>
      </c>
      <c r="AX6" s="5">
        <f t="shared" si="16"/>
        <v>24.2</v>
      </c>
      <c r="AY6" s="6">
        <f t="shared" si="17"/>
        <v>69.7</v>
      </c>
      <c r="AZ6" s="3" t="str">
        <f t="shared" si="1"/>
        <v>Pass</v>
      </c>
      <c r="BA6" s="6">
        <f t="shared" si="18"/>
        <v>57.675833333333337</v>
      </c>
      <c r="BB6" s="97">
        <f t="shared" si="19"/>
        <v>69.292500000000004</v>
      </c>
    </row>
    <row r="7" spans="2:54" ht="24.95" customHeight="1" x14ac:dyDescent="0.3">
      <c r="B7" s="96">
        <v>4</v>
      </c>
      <c r="C7" s="44" t="s">
        <v>74</v>
      </c>
      <c r="D7" s="45" t="s">
        <v>73</v>
      </c>
      <c r="E7" s="5">
        <v>40.5</v>
      </c>
      <c r="F7" s="3">
        <v>66</v>
      </c>
      <c r="G7" s="5">
        <f t="shared" ref="G7" si="22">F7/2</f>
        <v>33</v>
      </c>
      <c r="H7" s="6">
        <f t="shared" si="3"/>
        <v>73.5</v>
      </c>
      <c r="I7" s="3" t="str">
        <f t="shared" ref="I7" si="23">IF(AND(E7&lt;20,G7&lt;20),"Module Repeat",IF(AND(E7&gt;=20,G7&gt;=20,H7&gt;=50),"Pass","RA"))</f>
        <v>Pass</v>
      </c>
      <c r="J7" s="5">
        <v>49.04</v>
      </c>
      <c r="K7" s="3">
        <v>51.5</v>
      </c>
      <c r="L7" s="5">
        <f t="shared" si="5"/>
        <v>18.025000000000002</v>
      </c>
      <c r="M7" s="6">
        <f t="shared" ref="M7" si="24">SUM(J7,L7)</f>
        <v>67.064999999999998</v>
      </c>
      <c r="N7" s="3" t="str">
        <f t="shared" si="7"/>
        <v>Pass</v>
      </c>
      <c r="O7" s="5">
        <v>75.7</v>
      </c>
      <c r="P7" s="6">
        <f t="shared" si="8"/>
        <v>75.7</v>
      </c>
      <c r="Q7" s="3" t="str">
        <f t="shared" si="9"/>
        <v>Pass</v>
      </c>
      <c r="R7" s="3">
        <v>13.56</v>
      </c>
      <c r="S7" s="9">
        <v>14.58</v>
      </c>
      <c r="T7" s="25">
        <f t="shared" si="10"/>
        <v>28.14</v>
      </c>
      <c r="U7" s="5">
        <v>23.5</v>
      </c>
      <c r="V7" s="14">
        <f t="shared" si="11"/>
        <v>11.75</v>
      </c>
      <c r="W7" s="5">
        <v>32</v>
      </c>
      <c r="X7" s="14">
        <f t="shared" si="12"/>
        <v>16</v>
      </c>
      <c r="Y7" s="5">
        <f t="shared" si="20"/>
        <v>27.75</v>
      </c>
      <c r="Z7" s="6">
        <f t="shared" si="13"/>
        <v>55.89</v>
      </c>
      <c r="AA7" s="8" t="str">
        <f>IF(AND(T7&lt;20,Y7&lt;20),"Module Repeat",IF(AND(T7&gt;=20,Y7&gt;=20,Z7&gt;=50),"Pass","RA"))</f>
        <v>Pass</v>
      </c>
      <c r="AB7" s="22"/>
      <c r="AC7" s="78"/>
      <c r="AD7" s="5"/>
      <c r="AE7" s="6"/>
      <c r="AF7" s="9"/>
      <c r="AG7" s="25"/>
      <c r="AH7" s="78"/>
      <c r="AI7" s="5"/>
      <c r="AJ7" s="6"/>
      <c r="AK7" s="8"/>
      <c r="AL7" s="22"/>
      <c r="AM7" s="3"/>
      <c r="AN7" s="5"/>
      <c r="AO7" s="6"/>
      <c r="AP7" s="9"/>
      <c r="AQ7" s="25">
        <v>41.08</v>
      </c>
      <c r="AR7" s="78">
        <v>76.5</v>
      </c>
      <c r="AS7" s="5">
        <f t="shared" ref="AS7:AS16" si="25">AR7/2</f>
        <v>38.25</v>
      </c>
      <c r="AT7" s="6">
        <f t="shared" ref="AT7:AT16" si="26">SUM(AQ7,AS7)</f>
        <v>79.33</v>
      </c>
      <c r="AU7" s="8" t="str">
        <f>IF(AND(AQ7&lt;20,AS7&lt;20),"Module Repeat",IF(AND(AQ7&gt;=20,AS7&gt;=20,AT7&gt;=50),"Pass","RA"))</f>
        <v>Pass</v>
      </c>
      <c r="AV7" s="22">
        <v>46</v>
      </c>
      <c r="AW7" s="78">
        <v>61.5</v>
      </c>
      <c r="AX7" s="5">
        <f t="shared" si="16"/>
        <v>24.6</v>
      </c>
      <c r="AY7" s="6">
        <f t="shared" si="17"/>
        <v>70.599999999999994</v>
      </c>
      <c r="AZ7" s="3" t="str">
        <f t="shared" si="1"/>
        <v>Pass</v>
      </c>
      <c r="BA7" s="6">
        <f t="shared" si="18"/>
        <v>58.580833333333324</v>
      </c>
      <c r="BB7" s="97">
        <f t="shared" si="19"/>
        <v>70.347499999999997</v>
      </c>
    </row>
    <row r="8" spans="2:54" ht="24.95" customHeight="1" x14ac:dyDescent="0.3">
      <c r="B8" s="96">
        <v>5</v>
      </c>
      <c r="C8" s="44" t="s">
        <v>76</v>
      </c>
      <c r="D8" s="45" t="s">
        <v>75</v>
      </c>
      <c r="E8" s="5">
        <v>36</v>
      </c>
      <c r="F8" s="3">
        <v>70.5</v>
      </c>
      <c r="G8" s="5">
        <f t="shared" si="2"/>
        <v>35.25</v>
      </c>
      <c r="H8" s="6">
        <f t="shared" si="3"/>
        <v>71.25</v>
      </c>
      <c r="I8" s="3" t="str">
        <f t="shared" si="4"/>
        <v>Pass</v>
      </c>
      <c r="J8" s="5">
        <v>44.93</v>
      </c>
      <c r="K8" s="3">
        <v>48.5</v>
      </c>
      <c r="L8" s="5">
        <f t="shared" si="5"/>
        <v>16.974999999999998</v>
      </c>
      <c r="M8" s="6">
        <f>SUM(J8,L8)</f>
        <v>61.905000000000001</v>
      </c>
      <c r="N8" s="3" t="str">
        <f t="shared" si="7"/>
        <v>Pass</v>
      </c>
      <c r="O8" s="5">
        <v>68.5</v>
      </c>
      <c r="P8" s="6">
        <f t="shared" si="8"/>
        <v>68.5</v>
      </c>
      <c r="Q8" s="3" t="str">
        <f t="shared" si="9"/>
        <v>Pass</v>
      </c>
      <c r="R8" s="3">
        <v>15.56</v>
      </c>
      <c r="S8" s="9">
        <v>13.75</v>
      </c>
      <c r="T8" s="25">
        <f t="shared" si="10"/>
        <v>29.310000000000002</v>
      </c>
      <c r="U8" s="5">
        <v>30</v>
      </c>
      <c r="V8" s="14">
        <f t="shared" si="11"/>
        <v>15</v>
      </c>
      <c r="W8" s="5">
        <v>35</v>
      </c>
      <c r="X8" s="14">
        <f t="shared" si="12"/>
        <v>17.5</v>
      </c>
      <c r="Y8" s="5">
        <f t="shared" si="20"/>
        <v>32.5</v>
      </c>
      <c r="Z8" s="6">
        <f t="shared" si="13"/>
        <v>61.81</v>
      </c>
      <c r="AA8" s="8" t="str">
        <f>IF(AND(T8&lt;20,Y8&lt;20),"Module Repeat",IF(AND(T8&gt;=20,Y8&gt;=20,Z8&gt;=50),"Pass","RA"))</f>
        <v>Pass</v>
      </c>
      <c r="AB8" s="22">
        <v>40.799999999999997</v>
      </c>
      <c r="AC8" s="78">
        <v>70</v>
      </c>
      <c r="AD8" s="5">
        <f>AC8/2</f>
        <v>35</v>
      </c>
      <c r="AE8" s="6">
        <f>SUM(AB8,AD8)</f>
        <v>75.8</v>
      </c>
      <c r="AF8" s="9" t="str">
        <f t="shared" ref="AF8:AF12" si="27">IF(AND(AB8&lt;20,AD8&lt;20),"Module Repeat",IF(AND(AB8&gt;=20,AD8&gt;=20,AE8&gt;=50),"Pass","RA"))</f>
        <v>Pass</v>
      </c>
      <c r="AG8" s="25"/>
      <c r="AH8" s="78"/>
      <c r="AI8" s="5"/>
      <c r="AJ8" s="6"/>
      <c r="AK8" s="8"/>
      <c r="AL8" s="22"/>
      <c r="AM8" s="3"/>
      <c r="AN8" s="5"/>
      <c r="AO8" s="6"/>
      <c r="AP8" s="9"/>
      <c r="AQ8" s="25"/>
      <c r="AR8" s="78"/>
      <c r="AS8" s="5"/>
      <c r="AT8" s="6"/>
      <c r="AU8" s="8"/>
      <c r="AV8" s="22">
        <v>46</v>
      </c>
      <c r="AW8" s="78">
        <v>62</v>
      </c>
      <c r="AX8" s="5">
        <f t="shared" si="16"/>
        <v>24.8</v>
      </c>
      <c r="AY8" s="6">
        <f t="shared" si="17"/>
        <v>70.8</v>
      </c>
      <c r="AZ8" s="3" t="str">
        <f t="shared" si="1"/>
        <v>Pass</v>
      </c>
      <c r="BA8" s="6">
        <f t="shared" si="18"/>
        <v>56.544166666666676</v>
      </c>
      <c r="BB8" s="97">
        <f t="shared" si="19"/>
        <v>68.344166666666666</v>
      </c>
    </row>
    <row r="9" spans="2:54" ht="24.95" customHeight="1" x14ac:dyDescent="0.3">
      <c r="B9" s="96">
        <v>6</v>
      </c>
      <c r="C9" s="44" t="s">
        <v>78</v>
      </c>
      <c r="D9" s="45" t="s">
        <v>77</v>
      </c>
      <c r="E9" s="5">
        <v>35.299999999999997</v>
      </c>
      <c r="F9" s="3">
        <v>66</v>
      </c>
      <c r="G9" s="5">
        <f>F9/2</f>
        <v>33</v>
      </c>
      <c r="H9" s="6">
        <f>SUM(E9,G9)</f>
        <v>68.3</v>
      </c>
      <c r="I9" s="3" t="str">
        <f t="shared" si="4"/>
        <v>Pass</v>
      </c>
      <c r="J9" s="5">
        <v>43.43</v>
      </c>
      <c r="K9" s="3">
        <v>46</v>
      </c>
      <c r="L9" s="5">
        <f t="shared" si="5"/>
        <v>16.100000000000001</v>
      </c>
      <c r="M9" s="6">
        <f t="shared" si="6"/>
        <v>59.53</v>
      </c>
      <c r="N9" s="3" t="str">
        <f t="shared" si="7"/>
        <v>Pass</v>
      </c>
      <c r="O9" s="5">
        <v>62.3</v>
      </c>
      <c r="P9" s="6">
        <f t="shared" si="8"/>
        <v>62.3</v>
      </c>
      <c r="Q9" s="3" t="str">
        <f t="shared" si="9"/>
        <v>Pass</v>
      </c>
      <c r="R9" s="3">
        <v>19.559999999999999</v>
      </c>
      <c r="S9" s="9">
        <v>16.670000000000002</v>
      </c>
      <c r="T9" s="25">
        <f t="shared" si="10"/>
        <v>36.230000000000004</v>
      </c>
      <c r="U9" s="5">
        <v>22</v>
      </c>
      <c r="V9" s="14">
        <f t="shared" si="11"/>
        <v>11</v>
      </c>
      <c r="W9" s="5">
        <v>26.5</v>
      </c>
      <c r="X9" s="14">
        <f t="shared" si="12"/>
        <v>13.25</v>
      </c>
      <c r="Y9" s="5">
        <f t="shared" si="20"/>
        <v>24.25</v>
      </c>
      <c r="Z9" s="6">
        <f t="shared" si="13"/>
        <v>60.480000000000004</v>
      </c>
      <c r="AA9" s="8" t="str">
        <f>IF(AND(T9&lt;20,Y9&lt;20),"Module Repeat",IF(AND(T9&gt;=20,Y9&gt;=20,Z9&gt;=50),"Pass","RA"))</f>
        <v>Pass</v>
      </c>
      <c r="AB9" s="22"/>
      <c r="AC9" s="78"/>
      <c r="AD9" s="5"/>
      <c r="AE9" s="6"/>
      <c r="AF9" s="9"/>
      <c r="AG9" s="25">
        <v>38</v>
      </c>
      <c r="AH9" s="78">
        <v>74</v>
      </c>
      <c r="AI9" s="5">
        <f>AH9/2</f>
        <v>37</v>
      </c>
      <c r="AJ9" s="6">
        <f t="shared" si="14"/>
        <v>75</v>
      </c>
      <c r="AK9" s="8" t="str">
        <f t="shared" si="15"/>
        <v>Pass</v>
      </c>
      <c r="AL9" s="22"/>
      <c r="AM9" s="3"/>
      <c r="AN9" s="5"/>
      <c r="AO9" s="6"/>
      <c r="AP9" s="9"/>
      <c r="AQ9" s="25"/>
      <c r="AR9" s="78"/>
      <c r="AS9" s="5"/>
      <c r="AT9" s="6"/>
      <c r="AU9" s="8"/>
      <c r="AV9" s="22">
        <v>43.5</v>
      </c>
      <c r="AW9" s="78">
        <v>60</v>
      </c>
      <c r="AX9" s="5">
        <f t="shared" si="16"/>
        <v>24</v>
      </c>
      <c r="AY9" s="6">
        <f t="shared" si="17"/>
        <v>67.5</v>
      </c>
      <c r="AZ9" s="3" t="str">
        <f t="shared" si="1"/>
        <v>Pass</v>
      </c>
      <c r="BA9" s="6">
        <f t="shared" si="18"/>
        <v>54.268333333333338</v>
      </c>
      <c r="BB9" s="97">
        <f t="shared" si="19"/>
        <v>65.518333333333345</v>
      </c>
    </row>
    <row r="10" spans="2:54" s="11" customFormat="1" ht="24.95" customHeight="1" x14ac:dyDescent="0.3">
      <c r="B10" s="96">
        <v>7</v>
      </c>
      <c r="C10" s="44" t="s">
        <v>80</v>
      </c>
      <c r="D10" s="45" t="s">
        <v>79</v>
      </c>
      <c r="E10" s="3">
        <v>37.5</v>
      </c>
      <c r="F10" s="3">
        <v>68</v>
      </c>
      <c r="G10" s="3">
        <f t="shared" si="2"/>
        <v>34</v>
      </c>
      <c r="H10" s="6">
        <f t="shared" si="3"/>
        <v>71.5</v>
      </c>
      <c r="I10" s="3" t="str">
        <f t="shared" si="4"/>
        <v>Pass</v>
      </c>
      <c r="J10" s="3">
        <v>47.2</v>
      </c>
      <c r="K10" s="3">
        <v>53</v>
      </c>
      <c r="L10" s="5">
        <f t="shared" si="5"/>
        <v>18.55</v>
      </c>
      <c r="M10" s="15">
        <f t="shared" si="6"/>
        <v>65.75</v>
      </c>
      <c r="N10" s="3" t="str">
        <f t="shared" si="7"/>
        <v>Pass</v>
      </c>
      <c r="O10" s="3">
        <v>72.400000000000006</v>
      </c>
      <c r="P10" s="15">
        <f t="shared" si="8"/>
        <v>72.400000000000006</v>
      </c>
      <c r="Q10" s="3"/>
      <c r="R10" s="3">
        <v>19.670000000000002</v>
      </c>
      <c r="S10" s="9">
        <v>15.83</v>
      </c>
      <c r="T10" s="25">
        <f t="shared" si="10"/>
        <v>35.5</v>
      </c>
      <c r="U10" s="5">
        <v>20</v>
      </c>
      <c r="V10" s="14">
        <f t="shared" si="11"/>
        <v>10</v>
      </c>
      <c r="W10" s="3">
        <v>31</v>
      </c>
      <c r="X10" s="16">
        <f t="shared" si="12"/>
        <v>15.5</v>
      </c>
      <c r="Y10" s="5">
        <f t="shared" si="20"/>
        <v>25.5</v>
      </c>
      <c r="Z10" s="6">
        <f t="shared" si="13"/>
        <v>61</v>
      </c>
      <c r="AA10" s="8" t="str">
        <f>IF(AND(T10&lt;20,Y10&lt;20),"Module Repeat",IF(AND(T10&gt;=20,Y10&gt;=20,Z10&gt;=50),"Pass","RA"))</f>
        <v>Pass</v>
      </c>
      <c r="AB10" s="7">
        <v>42.1</v>
      </c>
      <c r="AC10" s="78">
        <v>57</v>
      </c>
      <c r="AD10" s="5">
        <f>AC10/2</f>
        <v>28.5</v>
      </c>
      <c r="AE10" s="6">
        <f>SUM(AB10,AD10)</f>
        <v>70.599999999999994</v>
      </c>
      <c r="AF10" s="9" t="str">
        <f t="shared" si="27"/>
        <v>Pass</v>
      </c>
      <c r="AG10" s="25"/>
      <c r="AH10" s="78"/>
      <c r="AI10" s="5"/>
      <c r="AJ10" s="6"/>
      <c r="AK10" s="8"/>
      <c r="AL10" s="7"/>
      <c r="AM10" s="3"/>
      <c r="AN10" s="5"/>
      <c r="AO10" s="6"/>
      <c r="AP10" s="9"/>
      <c r="AQ10" s="26"/>
      <c r="AR10" s="78"/>
      <c r="AS10" s="5"/>
      <c r="AT10" s="6"/>
      <c r="AU10" s="8"/>
      <c r="AV10" s="7">
        <v>45</v>
      </c>
      <c r="AW10" s="78">
        <v>61</v>
      </c>
      <c r="AX10" s="5">
        <f t="shared" si="16"/>
        <v>24.4</v>
      </c>
      <c r="AY10" s="15">
        <f t="shared" si="17"/>
        <v>69.400000000000006</v>
      </c>
      <c r="AZ10" s="3" t="str">
        <f t="shared" si="1"/>
        <v>Pass</v>
      </c>
      <c r="BA10" s="6">
        <f t="shared" si="18"/>
        <v>56.875</v>
      </c>
      <c r="BB10" s="97">
        <f t="shared" si="19"/>
        <v>68.441666666666663</v>
      </c>
    </row>
    <row r="11" spans="2:54" ht="24.95" customHeight="1" x14ac:dyDescent="0.3">
      <c r="B11" s="96">
        <v>8</v>
      </c>
      <c r="C11" s="44" t="s">
        <v>82</v>
      </c>
      <c r="D11" s="45" t="s">
        <v>81</v>
      </c>
      <c r="E11" s="5">
        <v>40.5</v>
      </c>
      <c r="F11" s="3">
        <v>67</v>
      </c>
      <c r="G11" s="5">
        <f t="shared" si="2"/>
        <v>33.5</v>
      </c>
      <c r="H11" s="6">
        <f t="shared" si="3"/>
        <v>74</v>
      </c>
      <c r="I11" s="3" t="str">
        <f t="shared" si="4"/>
        <v>Pass</v>
      </c>
      <c r="J11" s="5">
        <v>49.64</v>
      </c>
      <c r="K11" s="3">
        <v>53</v>
      </c>
      <c r="L11" s="5">
        <f t="shared" si="5"/>
        <v>18.55</v>
      </c>
      <c r="M11" s="6">
        <f t="shared" si="6"/>
        <v>68.19</v>
      </c>
      <c r="N11" s="3" t="str">
        <f t="shared" si="7"/>
        <v>Pass</v>
      </c>
      <c r="O11" s="5">
        <v>70.599999999999994</v>
      </c>
      <c r="P11" s="6">
        <f t="shared" si="8"/>
        <v>70.599999999999994</v>
      </c>
      <c r="Q11" s="3" t="str">
        <f t="shared" si="9"/>
        <v>Pass</v>
      </c>
      <c r="R11" s="3">
        <v>16.440000000000001</v>
      </c>
      <c r="S11" s="9">
        <v>15.42</v>
      </c>
      <c r="T11" s="25">
        <f t="shared" si="10"/>
        <v>31.86</v>
      </c>
      <c r="U11" s="5">
        <v>14</v>
      </c>
      <c r="V11" s="14">
        <f t="shared" si="11"/>
        <v>7</v>
      </c>
      <c r="W11" s="5">
        <v>27</v>
      </c>
      <c r="X11" s="14">
        <f t="shared" si="12"/>
        <v>13.5</v>
      </c>
      <c r="Y11" s="5">
        <f t="shared" si="20"/>
        <v>20.5</v>
      </c>
      <c r="Z11" s="6">
        <f t="shared" si="13"/>
        <v>52.36</v>
      </c>
      <c r="AA11" s="8" t="s">
        <v>31</v>
      </c>
      <c r="AB11" s="22">
        <v>42</v>
      </c>
      <c r="AC11" s="78">
        <v>63.5</v>
      </c>
      <c r="AD11" s="5">
        <f>AC11/2</f>
        <v>31.75</v>
      </c>
      <c r="AE11" s="6">
        <f>SUM(AB11,AD11)</f>
        <v>73.75</v>
      </c>
      <c r="AF11" s="9" t="str">
        <f t="shared" si="27"/>
        <v>Pass</v>
      </c>
      <c r="AG11" s="25"/>
      <c r="AH11" s="78"/>
      <c r="AI11" s="5"/>
      <c r="AJ11" s="6"/>
      <c r="AK11" s="8"/>
      <c r="AL11" s="22"/>
      <c r="AM11" s="3"/>
      <c r="AN11" s="5"/>
      <c r="AO11" s="6"/>
      <c r="AP11" s="9"/>
      <c r="AQ11" s="25"/>
      <c r="AR11" s="78"/>
      <c r="AS11" s="5"/>
      <c r="AT11" s="6"/>
      <c r="AU11" s="8"/>
      <c r="AV11" s="22">
        <v>44</v>
      </c>
      <c r="AW11" s="78">
        <v>65</v>
      </c>
      <c r="AX11" s="5">
        <f t="shared" si="16"/>
        <v>26</v>
      </c>
      <c r="AY11" s="6">
        <f t="shared" si="17"/>
        <v>70</v>
      </c>
      <c r="AZ11" s="3" t="str">
        <f t="shared" si="1"/>
        <v>Pass</v>
      </c>
      <c r="BA11" s="6">
        <f t="shared" si="18"/>
        <v>56.483333333333327</v>
      </c>
      <c r="BB11" s="97">
        <f t="shared" si="19"/>
        <v>68.150000000000006</v>
      </c>
    </row>
    <row r="12" spans="2:54" ht="24.95" customHeight="1" x14ac:dyDescent="0.3">
      <c r="B12" s="96">
        <v>9</v>
      </c>
      <c r="C12" s="90" t="s">
        <v>106</v>
      </c>
      <c r="D12" s="45" t="s">
        <v>83</v>
      </c>
      <c r="E12" s="5">
        <v>39.1</v>
      </c>
      <c r="F12" s="3">
        <v>75</v>
      </c>
      <c r="G12" s="5">
        <f t="shared" si="2"/>
        <v>37.5</v>
      </c>
      <c r="H12" s="6">
        <f t="shared" si="3"/>
        <v>76.599999999999994</v>
      </c>
      <c r="I12" s="3" t="str">
        <f t="shared" si="4"/>
        <v>Pass</v>
      </c>
      <c r="J12" s="5">
        <v>43.14</v>
      </c>
      <c r="K12" s="3">
        <v>46</v>
      </c>
      <c r="L12" s="5">
        <f t="shared" si="5"/>
        <v>16.100000000000001</v>
      </c>
      <c r="M12" s="6">
        <f t="shared" si="6"/>
        <v>59.24</v>
      </c>
      <c r="N12" s="3" t="str">
        <f t="shared" si="7"/>
        <v>Pass</v>
      </c>
      <c r="O12" s="5">
        <v>64.900000000000006</v>
      </c>
      <c r="P12" s="6">
        <f t="shared" si="8"/>
        <v>64.900000000000006</v>
      </c>
      <c r="Q12" s="3" t="str">
        <f t="shared" si="9"/>
        <v>Pass</v>
      </c>
      <c r="R12" s="3">
        <v>18.559999999999999</v>
      </c>
      <c r="S12" s="9">
        <v>17.079999999999998</v>
      </c>
      <c r="T12" s="25">
        <f t="shared" si="10"/>
        <v>35.64</v>
      </c>
      <c r="U12" s="5">
        <v>19</v>
      </c>
      <c r="V12" s="14">
        <f t="shared" si="11"/>
        <v>9.5</v>
      </c>
      <c r="W12" s="5">
        <v>30.5</v>
      </c>
      <c r="X12" s="14">
        <f t="shared" si="12"/>
        <v>15.25</v>
      </c>
      <c r="Y12" s="5">
        <f t="shared" si="20"/>
        <v>24.75</v>
      </c>
      <c r="Z12" s="6">
        <f t="shared" si="13"/>
        <v>60.39</v>
      </c>
      <c r="AA12" s="8" t="str">
        <f>IF(AND(T12&lt;20,Y12&lt;20),"Module Repeat",IF(AND(T12&gt;=20,Y12&gt;=20,Z12&gt;=50),"Pass","RA"))</f>
        <v>Pass</v>
      </c>
      <c r="AB12" s="22">
        <v>40.799999999999997</v>
      </c>
      <c r="AC12" s="78">
        <v>57</v>
      </c>
      <c r="AD12" s="5">
        <f t="shared" ref="AD12" si="28">AC12/2</f>
        <v>28.5</v>
      </c>
      <c r="AE12" s="6">
        <f t="shared" ref="AE12" si="29">SUM(AB12,AD12)</f>
        <v>69.3</v>
      </c>
      <c r="AF12" s="9" t="str">
        <f t="shared" si="27"/>
        <v>Pass</v>
      </c>
      <c r="AG12" s="25"/>
      <c r="AH12" s="78"/>
      <c r="AI12" s="5"/>
      <c r="AJ12" s="6"/>
      <c r="AK12" s="8"/>
      <c r="AL12" s="22"/>
      <c r="AM12" s="3"/>
      <c r="AN12" s="5"/>
      <c r="AO12" s="6"/>
      <c r="AP12" s="9"/>
      <c r="AQ12" s="25"/>
      <c r="AR12" s="78"/>
      <c r="AS12" s="5"/>
      <c r="AT12" s="6"/>
      <c r="AU12" s="8"/>
      <c r="AV12" s="22">
        <v>43.5</v>
      </c>
      <c r="AW12" s="78">
        <v>58</v>
      </c>
      <c r="AX12" s="5">
        <f t="shared" si="16"/>
        <v>23.2</v>
      </c>
      <c r="AY12" s="6">
        <f t="shared" si="17"/>
        <v>66.7</v>
      </c>
      <c r="AZ12" s="3" t="str">
        <f t="shared" si="1"/>
        <v>Pass</v>
      </c>
      <c r="BA12" s="6">
        <f t="shared" si="18"/>
        <v>55.071666666666665</v>
      </c>
      <c r="BB12" s="97">
        <f t="shared" si="19"/>
        <v>66.188333333333333</v>
      </c>
    </row>
    <row r="13" spans="2:54" ht="27.75" customHeight="1" x14ac:dyDescent="0.3">
      <c r="B13" s="96">
        <v>10</v>
      </c>
      <c r="C13" s="44" t="s">
        <v>85</v>
      </c>
      <c r="D13" s="45" t="s">
        <v>84</v>
      </c>
      <c r="E13" s="5">
        <v>39</v>
      </c>
      <c r="F13" s="3">
        <v>71</v>
      </c>
      <c r="G13" s="5">
        <f t="shared" si="2"/>
        <v>35.5</v>
      </c>
      <c r="H13" s="6">
        <f t="shared" si="3"/>
        <v>74.5</v>
      </c>
      <c r="I13" s="3" t="str">
        <f t="shared" si="4"/>
        <v>Pass</v>
      </c>
      <c r="J13" s="5">
        <v>52.26</v>
      </c>
      <c r="K13" s="3">
        <v>56.5</v>
      </c>
      <c r="L13" s="5">
        <f t="shared" si="5"/>
        <v>19.774999999999999</v>
      </c>
      <c r="M13" s="6">
        <f t="shared" si="6"/>
        <v>72.034999999999997</v>
      </c>
      <c r="N13" s="3" t="str">
        <f t="shared" si="7"/>
        <v>Pass</v>
      </c>
      <c r="O13" s="5">
        <v>74.400000000000006</v>
      </c>
      <c r="P13" s="6">
        <f t="shared" si="8"/>
        <v>74.400000000000006</v>
      </c>
      <c r="Q13" s="3" t="str">
        <f t="shared" si="9"/>
        <v>Pass</v>
      </c>
      <c r="R13" s="3">
        <v>18.559999999999999</v>
      </c>
      <c r="S13" s="9">
        <v>13.75</v>
      </c>
      <c r="T13" s="25">
        <f t="shared" si="10"/>
        <v>32.31</v>
      </c>
      <c r="U13" s="5">
        <v>28.5</v>
      </c>
      <c r="V13" s="14">
        <f t="shared" si="11"/>
        <v>14.25</v>
      </c>
      <c r="W13" s="5">
        <v>29</v>
      </c>
      <c r="X13" s="14">
        <f t="shared" si="12"/>
        <v>14.5</v>
      </c>
      <c r="Y13" s="5">
        <f t="shared" si="20"/>
        <v>28.75</v>
      </c>
      <c r="Z13" s="6">
        <f t="shared" si="13"/>
        <v>61.06</v>
      </c>
      <c r="AA13" s="8" t="s">
        <v>31</v>
      </c>
      <c r="AB13" s="22"/>
      <c r="AC13" s="78"/>
      <c r="AD13" s="5"/>
      <c r="AE13" s="6"/>
      <c r="AF13" s="9"/>
      <c r="AG13" s="25">
        <v>40.5</v>
      </c>
      <c r="AH13" s="78">
        <v>72</v>
      </c>
      <c r="AI13" s="5">
        <f>AH13/2</f>
        <v>36</v>
      </c>
      <c r="AJ13" s="6">
        <f t="shared" si="14"/>
        <v>76.5</v>
      </c>
      <c r="AK13" s="8" t="str">
        <f t="shared" si="15"/>
        <v>Pass</v>
      </c>
      <c r="AL13" s="22"/>
      <c r="AM13" s="3"/>
      <c r="AN13" s="5"/>
      <c r="AO13" s="6"/>
      <c r="AP13" s="9"/>
      <c r="AQ13" s="25"/>
      <c r="AR13" s="78"/>
      <c r="AS13" s="5"/>
      <c r="AT13" s="6"/>
      <c r="AU13" s="8"/>
      <c r="AV13" s="22">
        <v>45</v>
      </c>
      <c r="AW13" s="78">
        <v>66.5</v>
      </c>
      <c r="AX13" s="5">
        <f t="shared" si="16"/>
        <v>26.6</v>
      </c>
      <c r="AY13" s="6">
        <f t="shared" si="17"/>
        <v>71.599999999999994</v>
      </c>
      <c r="AZ13" s="3" t="str">
        <f t="shared" si="1"/>
        <v>Pass</v>
      </c>
      <c r="BA13" s="6">
        <f t="shared" si="18"/>
        <v>59.749166666666667</v>
      </c>
      <c r="BB13" s="97">
        <f t="shared" si="19"/>
        <v>71.682500000000005</v>
      </c>
    </row>
    <row r="14" spans="2:54" ht="24.95" customHeight="1" x14ac:dyDescent="0.3">
      <c r="B14" s="96">
        <v>11</v>
      </c>
      <c r="C14" s="90" t="s">
        <v>107</v>
      </c>
      <c r="D14" s="45" t="s">
        <v>86</v>
      </c>
      <c r="E14" s="5">
        <v>39.4</v>
      </c>
      <c r="F14" s="3">
        <v>66</v>
      </c>
      <c r="G14" s="5">
        <f t="shared" si="2"/>
        <v>33</v>
      </c>
      <c r="H14" s="6">
        <f t="shared" si="3"/>
        <v>72.400000000000006</v>
      </c>
      <c r="I14" s="3" t="str">
        <f t="shared" si="4"/>
        <v>Pass</v>
      </c>
      <c r="J14" s="5">
        <v>45.99</v>
      </c>
      <c r="K14" s="3">
        <v>43</v>
      </c>
      <c r="L14" s="5">
        <f t="shared" si="5"/>
        <v>15.049999999999999</v>
      </c>
      <c r="M14" s="6">
        <f t="shared" si="6"/>
        <v>61.04</v>
      </c>
      <c r="N14" s="3" t="str">
        <f t="shared" si="7"/>
        <v>Pass</v>
      </c>
      <c r="O14" s="5">
        <v>70.3</v>
      </c>
      <c r="P14" s="6">
        <f t="shared" si="8"/>
        <v>70.3</v>
      </c>
      <c r="Q14" s="3" t="str">
        <f t="shared" si="9"/>
        <v>Pass</v>
      </c>
      <c r="R14" s="3">
        <v>16.440000000000001</v>
      </c>
      <c r="S14" s="9">
        <v>16.25</v>
      </c>
      <c r="T14" s="25">
        <f t="shared" si="10"/>
        <v>32.69</v>
      </c>
      <c r="U14" s="5">
        <v>24.5</v>
      </c>
      <c r="V14" s="14">
        <f t="shared" si="11"/>
        <v>12.25</v>
      </c>
      <c r="W14" s="5">
        <v>33</v>
      </c>
      <c r="X14" s="14">
        <f t="shared" si="12"/>
        <v>16.5</v>
      </c>
      <c r="Y14" s="5">
        <f t="shared" si="20"/>
        <v>28.75</v>
      </c>
      <c r="Z14" s="6">
        <f t="shared" si="13"/>
        <v>61.44</v>
      </c>
      <c r="AA14" s="8" t="s">
        <v>31</v>
      </c>
      <c r="AB14" s="22"/>
      <c r="AC14" s="78"/>
      <c r="AD14" s="5"/>
      <c r="AE14" s="6"/>
      <c r="AF14" s="9"/>
      <c r="AG14" s="25">
        <v>43</v>
      </c>
      <c r="AH14" s="78">
        <v>72</v>
      </c>
      <c r="AI14" s="5">
        <f t="shared" ref="AI14:AI20" si="30">AH14/2</f>
        <v>36</v>
      </c>
      <c r="AJ14" s="6">
        <f t="shared" si="14"/>
        <v>79</v>
      </c>
      <c r="AK14" s="8" t="str">
        <f t="shared" si="15"/>
        <v>Pass</v>
      </c>
      <c r="AL14" s="22"/>
      <c r="AM14" s="3"/>
      <c r="AN14" s="5"/>
      <c r="AO14" s="6"/>
      <c r="AP14" s="9"/>
      <c r="AQ14" s="25"/>
      <c r="AR14" s="78"/>
      <c r="AS14" s="5"/>
      <c r="AT14" s="6"/>
      <c r="AU14" s="8"/>
      <c r="AV14" s="22">
        <v>46.5</v>
      </c>
      <c r="AW14" s="78">
        <v>63.5</v>
      </c>
      <c r="AX14" s="5">
        <f t="shared" si="16"/>
        <v>25.4</v>
      </c>
      <c r="AY14" s="6">
        <f t="shared" si="17"/>
        <v>71.900000000000006</v>
      </c>
      <c r="AZ14" s="3" t="str">
        <f t="shared" si="1"/>
        <v>Pass</v>
      </c>
      <c r="BA14" s="6">
        <f t="shared" si="18"/>
        <v>57.363333333333337</v>
      </c>
      <c r="BB14" s="97">
        <f t="shared" si="19"/>
        <v>69.346666666666678</v>
      </c>
    </row>
    <row r="15" spans="2:54" ht="24.95" customHeight="1" x14ac:dyDescent="0.3">
      <c r="B15" s="96">
        <v>12</v>
      </c>
      <c r="C15" s="44" t="s">
        <v>88</v>
      </c>
      <c r="D15" s="45" t="s">
        <v>87</v>
      </c>
      <c r="E15" s="5">
        <v>37</v>
      </c>
      <c r="F15" s="3">
        <v>77</v>
      </c>
      <c r="G15" s="5">
        <f>F15/2</f>
        <v>38.5</v>
      </c>
      <c r="H15" s="6">
        <f>SUM(E15,G15)</f>
        <v>75.5</v>
      </c>
      <c r="I15" s="3" t="str">
        <f t="shared" si="4"/>
        <v>Pass</v>
      </c>
      <c r="J15" s="5">
        <v>49.89</v>
      </c>
      <c r="K15" s="3">
        <v>61.5</v>
      </c>
      <c r="L15" s="5">
        <f t="shared" si="5"/>
        <v>21.524999999999999</v>
      </c>
      <c r="M15" s="6">
        <f t="shared" si="6"/>
        <v>71.414999999999992</v>
      </c>
      <c r="N15" s="3" t="str">
        <f t="shared" si="7"/>
        <v>Pass</v>
      </c>
      <c r="O15" s="5">
        <v>78</v>
      </c>
      <c r="P15" s="6">
        <f t="shared" si="8"/>
        <v>78</v>
      </c>
      <c r="Q15" s="3" t="str">
        <f t="shared" si="9"/>
        <v>Pass</v>
      </c>
      <c r="R15" s="3">
        <v>17.559999999999999</v>
      </c>
      <c r="S15" s="9">
        <v>13.33</v>
      </c>
      <c r="T15" s="25">
        <f t="shared" si="10"/>
        <v>30.89</v>
      </c>
      <c r="U15" s="5">
        <v>28</v>
      </c>
      <c r="V15" s="14">
        <f t="shared" si="11"/>
        <v>14</v>
      </c>
      <c r="W15" s="5">
        <v>34.5</v>
      </c>
      <c r="X15" s="14">
        <f t="shared" si="12"/>
        <v>17.25</v>
      </c>
      <c r="Y15" s="5">
        <f t="shared" si="20"/>
        <v>31.25</v>
      </c>
      <c r="Z15" s="6">
        <f t="shared" si="13"/>
        <v>62.14</v>
      </c>
      <c r="AA15" s="8" t="s">
        <v>31</v>
      </c>
      <c r="AB15" s="22"/>
      <c r="AC15" s="78"/>
      <c r="AD15" s="5"/>
      <c r="AE15" s="6"/>
      <c r="AF15" s="9"/>
      <c r="AG15" s="25">
        <v>39</v>
      </c>
      <c r="AH15" s="78">
        <v>70.5</v>
      </c>
      <c r="AI15" s="5">
        <f t="shared" si="30"/>
        <v>35.25</v>
      </c>
      <c r="AJ15" s="6">
        <f t="shared" si="14"/>
        <v>74.25</v>
      </c>
      <c r="AK15" s="8" t="str">
        <f t="shared" si="15"/>
        <v>Pass</v>
      </c>
      <c r="AL15" s="22"/>
      <c r="AM15" s="3"/>
      <c r="AN15" s="5"/>
      <c r="AO15" s="6"/>
      <c r="AP15" s="9"/>
      <c r="AQ15" s="25"/>
      <c r="AR15" s="78"/>
      <c r="AS15" s="5"/>
      <c r="AT15" s="6"/>
      <c r="AU15" s="8"/>
      <c r="AV15" s="22">
        <v>45</v>
      </c>
      <c r="AW15" s="78">
        <v>68</v>
      </c>
      <c r="AX15" s="5">
        <f t="shared" si="16"/>
        <v>27.200000000000003</v>
      </c>
      <c r="AY15" s="6">
        <f t="shared" si="17"/>
        <v>72.2</v>
      </c>
      <c r="AZ15" s="3" t="str">
        <f t="shared" si="1"/>
        <v>Pass</v>
      </c>
      <c r="BA15" s="6">
        <f t="shared" si="18"/>
        <v>60.217500000000001</v>
      </c>
      <c r="BB15" s="97">
        <f t="shared" si="19"/>
        <v>72.250833333333333</v>
      </c>
    </row>
    <row r="16" spans="2:54" ht="24.95" customHeight="1" x14ac:dyDescent="0.3">
      <c r="B16" s="96">
        <v>13</v>
      </c>
      <c r="C16" s="44" t="s">
        <v>90</v>
      </c>
      <c r="D16" s="45" t="s">
        <v>89</v>
      </c>
      <c r="E16" s="5">
        <v>33.9</v>
      </c>
      <c r="F16" s="3">
        <v>62</v>
      </c>
      <c r="G16" s="5">
        <f t="shared" si="2"/>
        <v>31</v>
      </c>
      <c r="H16" s="6">
        <f t="shared" si="3"/>
        <v>64.900000000000006</v>
      </c>
      <c r="I16" s="3" t="str">
        <f t="shared" si="4"/>
        <v>Pass</v>
      </c>
      <c r="J16" s="5">
        <v>49.51</v>
      </c>
      <c r="K16" s="3">
        <v>55</v>
      </c>
      <c r="L16" s="5">
        <f t="shared" si="5"/>
        <v>19.25</v>
      </c>
      <c r="M16" s="6">
        <f t="shared" si="6"/>
        <v>68.759999999999991</v>
      </c>
      <c r="N16" s="3" t="str">
        <f t="shared" si="7"/>
        <v>Pass</v>
      </c>
      <c r="O16" s="5">
        <v>68.400000000000006</v>
      </c>
      <c r="P16" s="6">
        <f t="shared" si="8"/>
        <v>68.400000000000006</v>
      </c>
      <c r="Q16" s="3" t="str">
        <f t="shared" si="9"/>
        <v>Pass</v>
      </c>
      <c r="R16" s="3">
        <v>17.440000000000001</v>
      </c>
      <c r="S16" s="9">
        <v>13.75</v>
      </c>
      <c r="T16" s="25">
        <f t="shared" si="10"/>
        <v>31.19</v>
      </c>
      <c r="U16" s="5">
        <v>19</v>
      </c>
      <c r="V16" s="14">
        <f t="shared" si="11"/>
        <v>9.5</v>
      </c>
      <c r="W16" s="5">
        <v>19.5</v>
      </c>
      <c r="X16" s="158">
        <f t="shared" si="12"/>
        <v>9.75</v>
      </c>
      <c r="Y16" s="5">
        <f t="shared" si="20"/>
        <v>19.25</v>
      </c>
      <c r="Z16" s="6">
        <f t="shared" si="13"/>
        <v>50.44</v>
      </c>
      <c r="AA16" s="8" t="s">
        <v>119</v>
      </c>
      <c r="AB16" s="22"/>
      <c r="AC16" s="78"/>
      <c r="AD16" s="5"/>
      <c r="AE16" s="6"/>
      <c r="AF16" s="9"/>
      <c r="AG16" s="25"/>
      <c r="AH16" s="78"/>
      <c r="AI16" s="5"/>
      <c r="AJ16" s="6"/>
      <c r="AK16" s="8"/>
      <c r="AL16" s="22"/>
      <c r="AM16" s="3"/>
      <c r="AN16" s="5"/>
      <c r="AO16" s="6"/>
      <c r="AP16" s="9"/>
      <c r="AQ16" s="25">
        <v>40.75</v>
      </c>
      <c r="AR16" s="78">
        <v>58.5</v>
      </c>
      <c r="AS16" s="5">
        <f t="shared" si="25"/>
        <v>29.25</v>
      </c>
      <c r="AT16" s="6">
        <f t="shared" si="26"/>
        <v>70</v>
      </c>
      <c r="AU16" s="8" t="str">
        <f t="shared" si="21"/>
        <v>Pass</v>
      </c>
      <c r="AV16" s="22">
        <v>45</v>
      </c>
      <c r="AW16" s="78">
        <v>67</v>
      </c>
      <c r="AX16" s="5">
        <f t="shared" si="16"/>
        <v>26.8</v>
      </c>
      <c r="AY16" s="6">
        <f t="shared" si="17"/>
        <v>71.8</v>
      </c>
      <c r="AZ16" s="3" t="str">
        <f t="shared" si="1"/>
        <v>Pass</v>
      </c>
      <c r="BA16" s="6">
        <f t="shared" si="18"/>
        <v>53.75</v>
      </c>
      <c r="BB16" s="97">
        <f t="shared" si="19"/>
        <v>65.716666666666654</v>
      </c>
    </row>
    <row r="17" spans="2:54" ht="24.95" customHeight="1" x14ac:dyDescent="0.3">
      <c r="B17" s="96">
        <v>14</v>
      </c>
      <c r="C17" s="44" t="s">
        <v>92</v>
      </c>
      <c r="D17" s="45" t="s">
        <v>91</v>
      </c>
      <c r="E17" s="5">
        <v>33</v>
      </c>
      <c r="F17" s="3">
        <v>63</v>
      </c>
      <c r="G17" s="5">
        <f t="shared" si="2"/>
        <v>31.5</v>
      </c>
      <c r="H17" s="6">
        <f t="shared" si="3"/>
        <v>64.5</v>
      </c>
      <c r="I17" s="3" t="str">
        <f t="shared" si="4"/>
        <v>Pass</v>
      </c>
      <c r="J17" s="5">
        <v>48.26</v>
      </c>
      <c r="K17" s="3">
        <v>53</v>
      </c>
      <c r="L17" s="5">
        <f t="shared" si="5"/>
        <v>18.55</v>
      </c>
      <c r="M17" s="6">
        <f t="shared" si="6"/>
        <v>66.81</v>
      </c>
      <c r="N17" s="3" t="str">
        <f t="shared" si="7"/>
        <v>Pass</v>
      </c>
      <c r="O17" s="5">
        <v>73.900000000000006</v>
      </c>
      <c r="P17" s="6">
        <f t="shared" si="8"/>
        <v>73.900000000000006</v>
      </c>
      <c r="Q17" s="3" t="str">
        <f t="shared" si="9"/>
        <v>Pass</v>
      </c>
      <c r="R17" s="3">
        <v>15.56</v>
      </c>
      <c r="S17" s="9">
        <v>16.670000000000002</v>
      </c>
      <c r="T17" s="25">
        <f t="shared" si="10"/>
        <v>32.230000000000004</v>
      </c>
      <c r="U17" s="5">
        <v>14</v>
      </c>
      <c r="V17" s="14">
        <f t="shared" si="11"/>
        <v>7</v>
      </c>
      <c r="W17" s="5">
        <v>20</v>
      </c>
      <c r="X17" s="14">
        <f t="shared" si="12"/>
        <v>10</v>
      </c>
      <c r="Y17" s="5">
        <f t="shared" si="20"/>
        <v>17</v>
      </c>
      <c r="Z17" s="6">
        <f t="shared" si="13"/>
        <v>49.230000000000004</v>
      </c>
      <c r="AA17" s="8" t="s">
        <v>119</v>
      </c>
      <c r="AB17" s="22"/>
      <c r="AC17" s="78"/>
      <c r="AD17" s="5"/>
      <c r="AE17" s="6"/>
      <c r="AF17" s="9"/>
      <c r="AG17" s="25"/>
      <c r="AH17" s="78"/>
      <c r="AI17" s="5"/>
      <c r="AJ17" s="6"/>
      <c r="AK17" s="8"/>
      <c r="AL17" s="22">
        <v>44</v>
      </c>
      <c r="AM17" s="3">
        <v>62.5</v>
      </c>
      <c r="AN17" s="5">
        <f>AM17/2</f>
        <v>31.25</v>
      </c>
      <c r="AO17" s="6">
        <f>SUM(AL17,AN17)</f>
        <v>75.25</v>
      </c>
      <c r="AP17" s="9" t="str">
        <f t="shared" ref="AP17:AP22" si="31">IF(AND(AL17&lt;20,AN17&lt;20),"Module Repeat",IF(AND(AL17&gt;=20,AN17&gt;=20,AO17&gt;=50),"Pass","RA"))</f>
        <v>Pass</v>
      </c>
      <c r="AQ17" s="25"/>
      <c r="AR17" s="78"/>
      <c r="AS17" s="5"/>
      <c r="AT17" s="6"/>
      <c r="AU17" s="8"/>
      <c r="AV17" s="22">
        <v>43</v>
      </c>
      <c r="AW17" s="78">
        <v>67</v>
      </c>
      <c r="AX17" s="5">
        <f t="shared" si="16"/>
        <v>26.8</v>
      </c>
      <c r="AY17" s="6">
        <f t="shared" si="17"/>
        <v>69.8</v>
      </c>
      <c r="AZ17" s="3" t="str">
        <f t="shared" si="1"/>
        <v>Pass</v>
      </c>
      <c r="BA17" s="6">
        <f t="shared" si="18"/>
        <v>54.948333333333331</v>
      </c>
      <c r="BB17" s="97">
        <f t="shared" si="19"/>
        <v>66.581666666666678</v>
      </c>
    </row>
    <row r="18" spans="2:54" ht="24.95" customHeight="1" x14ac:dyDescent="0.3">
      <c r="B18" s="96">
        <v>15</v>
      </c>
      <c r="C18" s="44" t="s">
        <v>94</v>
      </c>
      <c r="D18" s="45" t="s">
        <v>93</v>
      </c>
      <c r="E18" s="5">
        <v>35.1</v>
      </c>
      <c r="F18" s="3">
        <v>54</v>
      </c>
      <c r="G18" s="5">
        <f t="shared" si="2"/>
        <v>27</v>
      </c>
      <c r="H18" s="6">
        <f t="shared" si="3"/>
        <v>62.1</v>
      </c>
      <c r="I18" s="3" t="str">
        <f t="shared" si="4"/>
        <v>Pass</v>
      </c>
      <c r="J18" s="5">
        <v>53.39</v>
      </c>
      <c r="K18" s="3">
        <v>50.5</v>
      </c>
      <c r="L18" s="5">
        <f t="shared" si="5"/>
        <v>17.675000000000001</v>
      </c>
      <c r="M18" s="6">
        <f t="shared" si="6"/>
        <v>71.064999999999998</v>
      </c>
      <c r="N18" s="3" t="str">
        <f t="shared" si="7"/>
        <v>Pass</v>
      </c>
      <c r="O18" s="5">
        <v>72.5</v>
      </c>
      <c r="P18" s="6">
        <f t="shared" si="8"/>
        <v>72.5</v>
      </c>
      <c r="Q18" s="3" t="str">
        <f t="shared" si="9"/>
        <v>Pass</v>
      </c>
      <c r="R18" s="3">
        <v>17.559999999999999</v>
      </c>
      <c r="S18" s="9">
        <v>16.25</v>
      </c>
      <c r="T18" s="25">
        <f t="shared" si="10"/>
        <v>33.81</v>
      </c>
      <c r="U18" s="5">
        <v>16</v>
      </c>
      <c r="V18" s="14">
        <f t="shared" si="11"/>
        <v>8</v>
      </c>
      <c r="W18" s="5">
        <v>28.5</v>
      </c>
      <c r="X18" s="14">
        <f t="shared" si="12"/>
        <v>14.25</v>
      </c>
      <c r="Y18" s="5">
        <f t="shared" si="20"/>
        <v>22.25</v>
      </c>
      <c r="Z18" s="6">
        <f t="shared" si="13"/>
        <v>56.06</v>
      </c>
      <c r="AA18" s="8" t="str">
        <f>IF(AND(T18&lt;20,Y18&lt;20),"Module Repeat",IF(AND(T18&gt;=20,Y18&gt;=20,Z18&gt;=50),"Pass","RA"))</f>
        <v>Pass</v>
      </c>
      <c r="AB18" s="22"/>
      <c r="AC18" s="78"/>
      <c r="AD18" s="5"/>
      <c r="AE18" s="6"/>
      <c r="AF18" s="9"/>
      <c r="AG18" s="25"/>
      <c r="AH18" s="78"/>
      <c r="AI18" s="5"/>
      <c r="AJ18" s="6"/>
      <c r="AK18" s="8"/>
      <c r="AL18" s="22">
        <v>46</v>
      </c>
      <c r="AM18" s="3">
        <v>68</v>
      </c>
      <c r="AN18" s="5">
        <f t="shared" ref="AN18:AN22" si="32">AM18/2</f>
        <v>34</v>
      </c>
      <c r="AO18" s="6">
        <f t="shared" ref="AO18:AO22" si="33">SUM(AL18,AN18)</f>
        <v>80</v>
      </c>
      <c r="AP18" s="9" t="str">
        <f t="shared" si="31"/>
        <v>Pass</v>
      </c>
      <c r="AQ18" s="25"/>
      <c r="AR18" s="78"/>
      <c r="AS18" s="5"/>
      <c r="AT18" s="6"/>
      <c r="AU18" s="8"/>
      <c r="AV18" s="22">
        <v>44</v>
      </c>
      <c r="AW18" s="78">
        <v>65</v>
      </c>
      <c r="AX18" s="5">
        <f t="shared" si="16"/>
        <v>26</v>
      </c>
      <c r="AY18" s="6">
        <f t="shared" si="17"/>
        <v>70</v>
      </c>
      <c r="AZ18" s="3" t="str">
        <f t="shared" si="1"/>
        <v>Pass</v>
      </c>
      <c r="BA18" s="6">
        <f t="shared" si="18"/>
        <v>56.954166666666673</v>
      </c>
      <c r="BB18" s="97">
        <f t="shared" si="19"/>
        <v>68.620833333333337</v>
      </c>
    </row>
    <row r="19" spans="2:54" ht="24.95" customHeight="1" x14ac:dyDescent="0.3">
      <c r="B19" s="96">
        <v>16</v>
      </c>
      <c r="C19" s="44" t="s">
        <v>96</v>
      </c>
      <c r="D19" s="45" t="s">
        <v>95</v>
      </c>
      <c r="E19" s="5">
        <v>39.700000000000003</v>
      </c>
      <c r="F19" s="3">
        <v>71</v>
      </c>
      <c r="G19" s="5">
        <f t="shared" si="2"/>
        <v>35.5</v>
      </c>
      <c r="H19" s="6">
        <f t="shared" si="3"/>
        <v>75.2</v>
      </c>
      <c r="I19" s="3" t="str">
        <f t="shared" si="4"/>
        <v>Pass</v>
      </c>
      <c r="J19" s="5">
        <v>44.35</v>
      </c>
      <c r="K19" s="3">
        <v>53.5</v>
      </c>
      <c r="L19" s="5">
        <f t="shared" si="5"/>
        <v>18.725000000000001</v>
      </c>
      <c r="M19" s="6">
        <f t="shared" si="6"/>
        <v>63.075000000000003</v>
      </c>
      <c r="N19" s="3" t="str">
        <f t="shared" si="7"/>
        <v>Pass</v>
      </c>
      <c r="O19" s="5">
        <v>69.8</v>
      </c>
      <c r="P19" s="6">
        <f t="shared" si="8"/>
        <v>69.8</v>
      </c>
      <c r="Q19" s="3" t="str">
        <f t="shared" si="9"/>
        <v>Pass</v>
      </c>
      <c r="R19" s="3">
        <v>14.56</v>
      </c>
      <c r="S19" s="9">
        <v>13.33</v>
      </c>
      <c r="T19" s="25">
        <f t="shared" si="10"/>
        <v>27.89</v>
      </c>
      <c r="U19" s="5">
        <v>26.5</v>
      </c>
      <c r="V19" s="14">
        <f t="shared" si="11"/>
        <v>13.25</v>
      </c>
      <c r="W19" s="5">
        <v>27.5</v>
      </c>
      <c r="X19" s="14">
        <f t="shared" si="12"/>
        <v>13.75</v>
      </c>
      <c r="Y19" s="5">
        <f t="shared" si="20"/>
        <v>27</v>
      </c>
      <c r="Z19" s="6">
        <f t="shared" si="13"/>
        <v>54.89</v>
      </c>
      <c r="AA19" s="8" t="s">
        <v>31</v>
      </c>
      <c r="AB19" s="22"/>
      <c r="AC19" s="78"/>
      <c r="AD19" s="5"/>
      <c r="AE19" s="6"/>
      <c r="AF19" s="9"/>
      <c r="AG19" s="25">
        <v>38</v>
      </c>
      <c r="AH19" s="78">
        <v>64</v>
      </c>
      <c r="AI19" s="5">
        <f t="shared" si="30"/>
        <v>32</v>
      </c>
      <c r="AJ19" s="6">
        <f t="shared" si="14"/>
        <v>70</v>
      </c>
      <c r="AK19" s="8" t="str">
        <f t="shared" si="15"/>
        <v>Pass</v>
      </c>
      <c r="AL19" s="22"/>
      <c r="AM19" s="3"/>
      <c r="AN19" s="5"/>
      <c r="AO19" s="6"/>
      <c r="AP19" s="9"/>
      <c r="AQ19" s="25"/>
      <c r="AR19" s="78"/>
      <c r="AS19" s="5"/>
      <c r="AT19" s="6"/>
      <c r="AU19" s="8"/>
      <c r="AV19" s="22">
        <v>46</v>
      </c>
      <c r="AW19" s="78">
        <v>64</v>
      </c>
      <c r="AX19" s="5">
        <f t="shared" si="16"/>
        <v>25.6</v>
      </c>
      <c r="AY19" s="6">
        <f t="shared" si="17"/>
        <v>71.599999999999994</v>
      </c>
      <c r="AZ19" s="3" t="str">
        <f t="shared" si="1"/>
        <v>Pass</v>
      </c>
      <c r="BA19" s="6">
        <f t="shared" si="18"/>
        <v>55.494166666666665</v>
      </c>
      <c r="BB19" s="97">
        <f t="shared" si="19"/>
        <v>67.427499999999995</v>
      </c>
    </row>
    <row r="20" spans="2:54" ht="24.95" customHeight="1" x14ac:dyDescent="0.3">
      <c r="B20" s="96">
        <v>17</v>
      </c>
      <c r="C20" s="44" t="s">
        <v>98</v>
      </c>
      <c r="D20" s="45" t="s">
        <v>97</v>
      </c>
      <c r="E20" s="5">
        <v>36.700000000000003</v>
      </c>
      <c r="F20" s="3">
        <v>66</v>
      </c>
      <c r="G20" s="5">
        <f t="shared" si="2"/>
        <v>33</v>
      </c>
      <c r="H20" s="6">
        <f t="shared" si="3"/>
        <v>69.7</v>
      </c>
      <c r="I20" s="3" t="str">
        <f t="shared" si="4"/>
        <v>Pass</v>
      </c>
      <c r="J20" s="5">
        <v>43.55</v>
      </c>
      <c r="K20" s="3">
        <v>49</v>
      </c>
      <c r="L20" s="5">
        <f>K20/100*35</f>
        <v>17.149999999999999</v>
      </c>
      <c r="M20" s="6">
        <f>SUM(J20,L20)</f>
        <v>60.699999999999996</v>
      </c>
      <c r="N20" s="3" t="str">
        <f t="shared" si="7"/>
        <v>Pass</v>
      </c>
      <c r="O20" s="5">
        <v>69.7</v>
      </c>
      <c r="P20" s="6">
        <f t="shared" si="8"/>
        <v>69.7</v>
      </c>
      <c r="Q20" s="3" t="str">
        <f t="shared" si="9"/>
        <v>Pass</v>
      </c>
      <c r="R20" s="3">
        <v>17.440000000000001</v>
      </c>
      <c r="S20" s="9">
        <v>15.42</v>
      </c>
      <c r="T20" s="25">
        <f t="shared" si="10"/>
        <v>32.86</v>
      </c>
      <c r="U20" s="5">
        <v>15</v>
      </c>
      <c r="V20" s="14">
        <f t="shared" si="11"/>
        <v>7.5</v>
      </c>
      <c r="W20" s="5">
        <v>35</v>
      </c>
      <c r="X20" s="14">
        <f t="shared" si="12"/>
        <v>17.5</v>
      </c>
      <c r="Y20" s="5">
        <f t="shared" si="20"/>
        <v>25</v>
      </c>
      <c r="Z20" s="6">
        <f t="shared" si="13"/>
        <v>57.86</v>
      </c>
      <c r="AA20" s="8" t="s">
        <v>31</v>
      </c>
      <c r="AB20" s="22"/>
      <c r="AC20" s="78"/>
      <c r="AD20" s="5"/>
      <c r="AE20" s="6"/>
      <c r="AF20" s="9"/>
      <c r="AG20" s="25">
        <v>41.5</v>
      </c>
      <c r="AH20" s="78">
        <v>57</v>
      </c>
      <c r="AI20" s="5">
        <f t="shared" si="30"/>
        <v>28.5</v>
      </c>
      <c r="AJ20" s="6">
        <f t="shared" si="14"/>
        <v>70</v>
      </c>
      <c r="AK20" s="8" t="str">
        <f t="shared" si="15"/>
        <v>Pass</v>
      </c>
      <c r="AL20" s="22"/>
      <c r="AM20" s="3"/>
      <c r="AN20" s="5"/>
      <c r="AO20" s="6"/>
      <c r="AP20" s="9"/>
      <c r="AQ20" s="25"/>
      <c r="AR20" s="78"/>
      <c r="AS20" s="5"/>
      <c r="AT20" s="6"/>
      <c r="AU20" s="8"/>
      <c r="AV20" s="22">
        <v>44.5</v>
      </c>
      <c r="AW20" s="78">
        <v>61.5</v>
      </c>
      <c r="AX20" s="5">
        <f t="shared" si="16"/>
        <v>24.6</v>
      </c>
      <c r="AY20" s="6">
        <f t="shared" si="17"/>
        <v>69.099999999999994</v>
      </c>
      <c r="AZ20" s="3" t="str">
        <f t="shared" si="1"/>
        <v>Pass</v>
      </c>
      <c r="BA20" s="6">
        <f t="shared" si="18"/>
        <v>54.660000000000004</v>
      </c>
      <c r="BB20" s="97">
        <f t="shared" si="19"/>
        <v>66.176666666666662</v>
      </c>
    </row>
    <row r="21" spans="2:54" ht="24.95" customHeight="1" x14ac:dyDescent="0.3">
      <c r="B21" s="96">
        <v>18</v>
      </c>
      <c r="C21" s="44" t="s">
        <v>100</v>
      </c>
      <c r="D21" s="45" t="s">
        <v>99</v>
      </c>
      <c r="E21" s="5">
        <v>37.299999999999997</v>
      </c>
      <c r="F21" s="3">
        <v>61</v>
      </c>
      <c r="G21" s="5">
        <f t="shared" si="2"/>
        <v>30.5</v>
      </c>
      <c r="H21" s="6">
        <f t="shared" si="3"/>
        <v>67.8</v>
      </c>
      <c r="I21" s="3" t="str">
        <f t="shared" si="4"/>
        <v>Pass</v>
      </c>
      <c r="J21" s="5">
        <v>43.3</v>
      </c>
      <c r="K21" s="3">
        <v>57</v>
      </c>
      <c r="L21" s="5">
        <f t="shared" si="5"/>
        <v>19.95</v>
      </c>
      <c r="M21" s="6">
        <f t="shared" si="6"/>
        <v>63.25</v>
      </c>
      <c r="N21" s="3" t="str">
        <f t="shared" si="7"/>
        <v>Pass</v>
      </c>
      <c r="O21" s="5">
        <v>67</v>
      </c>
      <c r="P21" s="6">
        <f t="shared" si="8"/>
        <v>67</v>
      </c>
      <c r="Q21" s="3" t="str">
        <f t="shared" si="9"/>
        <v>Pass</v>
      </c>
      <c r="R21" s="3">
        <v>17.440000000000001</v>
      </c>
      <c r="S21" s="9">
        <v>12.08</v>
      </c>
      <c r="T21" s="25">
        <f t="shared" si="10"/>
        <v>29.520000000000003</v>
      </c>
      <c r="U21" s="5">
        <v>16</v>
      </c>
      <c r="V21" s="14">
        <f t="shared" si="11"/>
        <v>8</v>
      </c>
      <c r="W21" s="5">
        <v>33</v>
      </c>
      <c r="X21" s="14">
        <f t="shared" si="12"/>
        <v>16.5</v>
      </c>
      <c r="Y21" s="5">
        <f t="shared" si="20"/>
        <v>24.5</v>
      </c>
      <c r="Z21" s="6">
        <f t="shared" si="13"/>
        <v>54.02</v>
      </c>
      <c r="AA21" s="8" t="str">
        <f>IF(AND(T21&lt;20,Y21&lt;20),"Module Repeat",IF(AND(T21&gt;=20,Y21&gt;=20,Z21&gt;=50),"Pass","RA"))</f>
        <v>Pass</v>
      </c>
      <c r="AB21" s="22"/>
      <c r="AC21" s="78"/>
      <c r="AD21" s="5"/>
      <c r="AE21" s="6"/>
      <c r="AF21" s="9"/>
      <c r="AG21" s="25"/>
      <c r="AH21" s="78"/>
      <c r="AI21" s="5"/>
      <c r="AJ21" s="6"/>
      <c r="AK21" s="8"/>
      <c r="AL21" s="22">
        <v>44.5</v>
      </c>
      <c r="AM21" s="3">
        <v>58.5</v>
      </c>
      <c r="AN21" s="5">
        <f t="shared" si="32"/>
        <v>29.25</v>
      </c>
      <c r="AO21" s="6">
        <f t="shared" si="33"/>
        <v>73.75</v>
      </c>
      <c r="AP21" s="9" t="str">
        <f t="shared" si="31"/>
        <v>Pass</v>
      </c>
      <c r="AQ21" s="25"/>
      <c r="AR21" s="78"/>
      <c r="AS21" s="5"/>
      <c r="AT21" s="6"/>
      <c r="AU21" s="8"/>
      <c r="AV21" s="22">
        <v>44</v>
      </c>
      <c r="AW21" s="78">
        <v>65</v>
      </c>
      <c r="AX21" s="5">
        <f t="shared" si="16"/>
        <v>26</v>
      </c>
      <c r="AY21" s="6">
        <f t="shared" si="17"/>
        <v>70</v>
      </c>
      <c r="AZ21" s="3" t="str">
        <f t="shared" si="1"/>
        <v>Pass</v>
      </c>
      <c r="BA21" s="6">
        <f t="shared" si="18"/>
        <v>54.303333333333342</v>
      </c>
      <c r="BB21" s="97">
        <f t="shared" si="19"/>
        <v>65.97</v>
      </c>
    </row>
    <row r="22" spans="2:54" ht="27" customHeight="1" thickBot="1" x14ac:dyDescent="0.35">
      <c r="B22" s="98">
        <v>19</v>
      </c>
      <c r="C22" s="99" t="s">
        <v>109</v>
      </c>
      <c r="D22" s="100" t="s">
        <v>112</v>
      </c>
      <c r="E22" s="71">
        <v>36.200000000000003</v>
      </c>
      <c r="F22" s="65">
        <v>53</v>
      </c>
      <c r="G22" s="65">
        <f t="shared" si="2"/>
        <v>26.5</v>
      </c>
      <c r="H22" s="67">
        <f t="shared" si="3"/>
        <v>62.7</v>
      </c>
      <c r="I22" s="65" t="str">
        <f t="shared" ref="I22" si="34">IF(AND(E22&lt;20,G22&lt;20),"Module Repeat",IF(AND(E22&gt;=20,G22&gt;=20,H22&gt;=50),"Pass","RA"))</f>
        <v>Pass</v>
      </c>
      <c r="J22" s="101">
        <v>41.81</v>
      </c>
      <c r="K22" s="102">
        <v>54.5</v>
      </c>
      <c r="L22" s="66">
        <f>K22/100*40</f>
        <v>21.8</v>
      </c>
      <c r="M22" s="67">
        <f>SUM(J22,L22)</f>
        <v>63.61</v>
      </c>
      <c r="N22" s="3" t="str">
        <f t="shared" si="7"/>
        <v>Pass</v>
      </c>
      <c r="O22" s="103">
        <v>72</v>
      </c>
      <c r="P22" s="67">
        <f t="shared" ref="P22" si="35">SUM(O22)</f>
        <v>72</v>
      </c>
      <c r="Q22" s="65" t="str">
        <f t="shared" ref="Q22" si="36">IF(O22&lt;=50,"RA",IF(P22&gt;=50,"Pass"))</f>
        <v>Pass</v>
      </c>
      <c r="R22" s="71">
        <v>20.85</v>
      </c>
      <c r="S22" s="115">
        <v>19.600000000000001</v>
      </c>
      <c r="T22" s="64">
        <f t="shared" si="10"/>
        <v>40.450000000000003</v>
      </c>
      <c r="U22" s="66">
        <v>18.5</v>
      </c>
      <c r="V22" s="104">
        <f t="shared" si="11"/>
        <v>9.25</v>
      </c>
      <c r="W22" s="66">
        <v>31</v>
      </c>
      <c r="X22" s="104">
        <f t="shared" ref="X22" si="37">W22/2</f>
        <v>15.5</v>
      </c>
      <c r="Y22" s="66">
        <f t="shared" ref="Y22" si="38">V22+X22</f>
        <v>24.75</v>
      </c>
      <c r="Z22" s="67">
        <f t="shared" si="13"/>
        <v>65.2</v>
      </c>
      <c r="AA22" s="68" t="str">
        <f t="shared" ref="AA22" si="39">IF(AND(T22&lt;20,Y22&lt;20),"Module Repeat",IF(AND(T22&gt;=20,Y22&gt;=20,Z22&gt;=50),"Pass","RA"))</f>
        <v>Pass</v>
      </c>
      <c r="AB22" s="116"/>
      <c r="AC22" s="79"/>
      <c r="AD22" s="66"/>
      <c r="AE22" s="71"/>
      <c r="AF22" s="112"/>
      <c r="AG22" s="70"/>
      <c r="AH22" s="79"/>
      <c r="AI22" s="71"/>
      <c r="AJ22" s="71"/>
      <c r="AK22" s="72"/>
      <c r="AL22" s="113">
        <v>40.880000000000003</v>
      </c>
      <c r="AM22" s="65">
        <v>72</v>
      </c>
      <c r="AN22" s="66">
        <f t="shared" si="32"/>
        <v>36</v>
      </c>
      <c r="AO22" s="67">
        <f t="shared" si="33"/>
        <v>76.88</v>
      </c>
      <c r="AP22" s="110" t="str">
        <f t="shared" si="31"/>
        <v>Pass</v>
      </c>
      <c r="AQ22" s="70"/>
      <c r="AR22" s="79"/>
      <c r="AS22" s="71"/>
      <c r="AT22" s="71"/>
      <c r="AU22" s="72"/>
      <c r="AV22" s="111">
        <v>40</v>
      </c>
      <c r="AW22" s="106">
        <v>63</v>
      </c>
      <c r="AX22" s="107">
        <f t="shared" si="16"/>
        <v>25.2</v>
      </c>
      <c r="AY22" s="105">
        <f t="shared" si="17"/>
        <v>65.2</v>
      </c>
      <c r="AZ22" s="108" t="str">
        <f t="shared" si="1"/>
        <v>Pass</v>
      </c>
      <c r="BA22" s="109">
        <f t="shared" si="18"/>
        <v>56.731666666666662</v>
      </c>
      <c r="BB22" s="72">
        <f t="shared" si="19"/>
        <v>67.598333333333329</v>
      </c>
    </row>
  </sheetData>
  <sortState ref="B33:I49">
    <sortCondition ref="C33:C49"/>
  </sortState>
  <mergeCells count="12">
    <mergeCell ref="C1:AM1"/>
    <mergeCell ref="BA2:BA3"/>
    <mergeCell ref="B2:D2"/>
    <mergeCell ref="AV2:AZ2"/>
    <mergeCell ref="AL2:AP2"/>
    <mergeCell ref="AQ2:AU2"/>
    <mergeCell ref="AG2:AK2"/>
    <mergeCell ref="AB2:AF2"/>
    <mergeCell ref="J2:N2"/>
    <mergeCell ref="E2:I2"/>
    <mergeCell ref="O2:Q2"/>
    <mergeCell ref="R2:AA2"/>
  </mergeCells>
  <conditionalFormatting sqref="V4:X22">
    <cfRule type="cellIs" dxfId="21" priority="14" operator="lessThan">
      <formula>10</formula>
    </cfRule>
  </conditionalFormatting>
  <conditionalFormatting sqref="Y4:Y22">
    <cfRule type="cellIs" dxfId="20" priority="13" operator="lessThan">
      <formula>20</formula>
    </cfRule>
  </conditionalFormatting>
  <conditionalFormatting sqref="Z4:Z22">
    <cfRule type="cellIs" dxfId="19" priority="12" operator="lessThan">
      <formula>50</formula>
    </cfRule>
  </conditionalFormatting>
  <conditionalFormatting sqref="J4:J21">
    <cfRule type="cellIs" dxfId="18" priority="10" operator="lessThan">
      <formula>26</formula>
    </cfRule>
  </conditionalFormatting>
  <conditionalFormatting sqref="AT6:AT7 AT16">
    <cfRule type="cellIs" dxfId="17" priority="9" operator="lessThan">
      <formula>50</formula>
    </cfRule>
  </conditionalFormatting>
  <conditionalFormatting sqref="AQ16 AQ6:AQ7 AS6:AS7">
    <cfRule type="cellIs" dxfId="16" priority="8" operator="lessThan">
      <formula>20</formula>
    </cfRule>
  </conditionalFormatting>
  <conditionalFormatting sqref="AS16 AQ16">
    <cfRule type="cellIs" dxfId="15" priority="7" operator="lessThan">
      <formula>20</formula>
    </cfRule>
  </conditionalFormatting>
  <conditionalFormatting sqref="AX4:AX22">
    <cfRule type="cellIs" dxfId="14" priority="6" operator="lessThan">
      <formula>16</formula>
    </cfRule>
  </conditionalFormatting>
  <conditionalFormatting sqref="T4:T22">
    <cfRule type="cellIs" dxfId="13" priority="2" operator="lessThan">
      <formula>20</formula>
    </cfRule>
  </conditionalFormatting>
  <conditionalFormatting sqref="L4:L22">
    <cfRule type="cellIs" dxfId="12" priority="1" operator="lessThan">
      <formula>14</formula>
    </cfRule>
  </conditionalFormatting>
  <pageMargins left="0.25" right="0.25" top="0.75" bottom="0.75" header="0.3" footer="0.3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2"/>
  <sheetViews>
    <sheetView zoomScaleNormal="100" workbookViewId="0">
      <selection activeCell="E9" sqref="E9"/>
    </sheetView>
  </sheetViews>
  <sheetFormatPr defaultRowHeight="17.25" x14ac:dyDescent="0.3"/>
  <cols>
    <col min="1" max="1" width="9.140625" style="33"/>
    <col min="2" max="2" width="8" style="33" customWidth="1"/>
    <col min="3" max="3" width="11.85546875" style="33" customWidth="1"/>
    <col min="4" max="4" width="18.5703125" style="33" hidden="1" customWidth="1"/>
    <col min="5" max="5" width="12" style="33" customWidth="1"/>
    <col min="6" max="6" width="8.5703125" style="33" hidden="1" customWidth="1"/>
    <col min="7" max="7" width="8.5703125" style="33" customWidth="1"/>
    <col min="8" max="8" width="9.140625" style="33"/>
    <col min="9" max="9" width="23.28515625" style="33" customWidth="1"/>
    <col min="10" max="10" width="29.85546875" style="33" hidden="1" customWidth="1"/>
    <col min="11" max="16384" width="9.140625" style="33"/>
  </cols>
  <sheetData>
    <row r="1" spans="2:10" ht="18" thickBot="1" x14ac:dyDescent="0.35"/>
    <row r="2" spans="2:10" ht="29.25" customHeight="1" thickBot="1" x14ac:dyDescent="0.35">
      <c r="B2" s="179" t="s">
        <v>54</v>
      </c>
      <c r="C2" s="180"/>
      <c r="D2" s="180"/>
      <c r="E2" s="180"/>
      <c r="F2" s="180"/>
      <c r="G2" s="180"/>
      <c r="H2" s="180"/>
      <c r="I2" s="181"/>
    </row>
    <row r="3" spans="2:10" ht="30.75" thickBot="1" x14ac:dyDescent="0.35">
      <c r="B3" s="46" t="s">
        <v>117</v>
      </c>
      <c r="C3" s="49" t="s">
        <v>1</v>
      </c>
      <c r="D3" s="46" t="s">
        <v>2</v>
      </c>
      <c r="E3" s="50" t="s">
        <v>7</v>
      </c>
      <c r="F3" s="51" t="s">
        <v>115</v>
      </c>
      <c r="G3" s="52" t="s">
        <v>103</v>
      </c>
      <c r="H3" s="53" t="s">
        <v>6</v>
      </c>
      <c r="I3" s="54" t="s">
        <v>0</v>
      </c>
    </row>
    <row r="4" spans="2:10" ht="18.75" x14ac:dyDescent="0.3">
      <c r="B4" s="134">
        <v>1</v>
      </c>
      <c r="C4" s="135">
        <v>4182718</v>
      </c>
      <c r="D4" s="135" t="s">
        <v>39</v>
      </c>
      <c r="E4" s="136">
        <v>42.75</v>
      </c>
      <c r="F4" s="139">
        <v>51</v>
      </c>
      <c r="G4" s="136">
        <f>F4/100*40</f>
        <v>20.399999999999999</v>
      </c>
      <c r="H4" s="143">
        <f>SUM(E4,G4)</f>
        <v>63.15</v>
      </c>
      <c r="I4" s="137" t="str">
        <f t="shared" ref="I4:I5" si="0">IF(AND(E4&lt;20,G4&lt;20),"Module Repeat",IF(AND(E4&gt;=20,G4&gt;=20,H4&gt;=50),"Pass","Module Repeat"))</f>
        <v>Pass</v>
      </c>
      <c r="J4" s="48" t="s">
        <v>40</v>
      </c>
    </row>
    <row r="5" spans="2:10" ht="18.75" x14ac:dyDescent="0.3">
      <c r="B5" s="133">
        <v>2</v>
      </c>
      <c r="C5" s="55">
        <v>4190210</v>
      </c>
      <c r="D5" s="55" t="s">
        <v>41</v>
      </c>
      <c r="E5" s="56">
        <v>40</v>
      </c>
      <c r="F5" s="140">
        <v>50.5</v>
      </c>
      <c r="G5" s="56">
        <f t="shared" ref="G5:G10" si="1">F5/100*40</f>
        <v>20.2</v>
      </c>
      <c r="H5" s="144">
        <f t="shared" ref="H5" si="2">SUM(E5,G5)</f>
        <v>60.2</v>
      </c>
      <c r="I5" s="129" t="str">
        <f t="shared" si="0"/>
        <v>Pass</v>
      </c>
      <c r="J5" s="48" t="s">
        <v>40</v>
      </c>
    </row>
    <row r="6" spans="2:10" ht="18.75" x14ac:dyDescent="0.3">
      <c r="B6" s="128">
        <v>3</v>
      </c>
      <c r="C6" s="57">
        <v>4182757</v>
      </c>
      <c r="D6" s="57" t="s">
        <v>34</v>
      </c>
      <c r="E6" s="58">
        <v>40.75</v>
      </c>
      <c r="F6" s="141">
        <v>47</v>
      </c>
      <c r="G6" s="56">
        <f t="shared" si="1"/>
        <v>18.799999999999997</v>
      </c>
      <c r="H6" s="145">
        <f>SUM(E6,G6)</f>
        <v>59.55</v>
      </c>
      <c r="I6" s="130" t="str">
        <f>IF(AND(E6&lt;20,G6&lt;16),"Module Repeat",IF(AND(E6&gt;=20,G6&gt;=16,H6&gt;=50),"Pass","Module Repeat"))</f>
        <v>Pass</v>
      </c>
      <c r="J6" s="125"/>
    </row>
    <row r="7" spans="2:10" ht="18.75" x14ac:dyDescent="0.3">
      <c r="B7" s="133">
        <v>4</v>
      </c>
      <c r="C7" s="55">
        <v>4200032</v>
      </c>
      <c r="D7" s="55" t="s">
        <v>36</v>
      </c>
      <c r="E7" s="56">
        <v>45</v>
      </c>
      <c r="F7" s="140">
        <v>60.5</v>
      </c>
      <c r="G7" s="56">
        <f t="shared" si="1"/>
        <v>24.2</v>
      </c>
      <c r="H7" s="144">
        <f>SUM(E7,G7)</f>
        <v>69.2</v>
      </c>
      <c r="I7" s="130" t="str">
        <f t="shared" ref="I7:I10" si="3">IF(AND(E7&lt;20,G7&lt;16),"Module Repeat",IF(AND(E7&gt;=20,G7&gt;=16,H7&gt;=50),"Pass","Module Repeat"))</f>
        <v>Pass</v>
      </c>
      <c r="J7" s="126"/>
    </row>
    <row r="8" spans="2:10" ht="18.75" x14ac:dyDescent="0.3">
      <c r="B8" s="128">
        <v>5</v>
      </c>
      <c r="C8" s="55">
        <v>4200100</v>
      </c>
      <c r="D8" s="55" t="s">
        <v>37</v>
      </c>
      <c r="E8" s="56">
        <v>43.75</v>
      </c>
      <c r="F8" s="140">
        <v>46.5</v>
      </c>
      <c r="G8" s="56">
        <f t="shared" si="1"/>
        <v>18.600000000000001</v>
      </c>
      <c r="H8" s="144">
        <f>SUM(E8,G8)</f>
        <v>62.35</v>
      </c>
      <c r="I8" s="130" t="str">
        <f t="shared" si="3"/>
        <v>Pass</v>
      </c>
      <c r="J8" s="125"/>
    </row>
    <row r="9" spans="2:10" ht="18.75" x14ac:dyDescent="0.3">
      <c r="B9" s="133">
        <v>6</v>
      </c>
      <c r="C9" s="55">
        <v>4190192</v>
      </c>
      <c r="D9" s="55" t="s">
        <v>38</v>
      </c>
      <c r="E9" s="56">
        <v>43.75</v>
      </c>
      <c r="F9" s="140">
        <v>57</v>
      </c>
      <c r="G9" s="56">
        <f t="shared" si="1"/>
        <v>22.799999999999997</v>
      </c>
      <c r="H9" s="144">
        <f>SUM(E9,G9)</f>
        <v>66.55</v>
      </c>
      <c r="I9" s="130" t="str">
        <f t="shared" si="3"/>
        <v>Pass</v>
      </c>
      <c r="J9" s="127"/>
    </row>
    <row r="10" spans="2:10" ht="19.5" thickBot="1" x14ac:dyDescent="0.35">
      <c r="B10" s="138">
        <v>7</v>
      </c>
      <c r="C10" s="131">
        <v>4200037</v>
      </c>
      <c r="D10" s="131" t="s">
        <v>42</v>
      </c>
      <c r="E10" s="107">
        <v>45.5</v>
      </c>
      <c r="F10" s="142">
        <v>52.5</v>
      </c>
      <c r="G10" s="107">
        <f t="shared" si="1"/>
        <v>21</v>
      </c>
      <c r="H10" s="146">
        <f>SUM(E10,G10)</f>
        <v>66.5</v>
      </c>
      <c r="I10" s="132" t="str">
        <f t="shared" si="3"/>
        <v>Pass</v>
      </c>
      <c r="J10" s="127"/>
    </row>
    <row r="11" spans="2:10" ht="18" thickBot="1" x14ac:dyDescent="0.35"/>
    <row r="12" spans="2:10" ht="31.5" customHeight="1" thickBot="1" x14ac:dyDescent="0.35">
      <c r="B12" s="179" t="s">
        <v>111</v>
      </c>
      <c r="C12" s="180"/>
      <c r="D12" s="180"/>
      <c r="E12" s="180"/>
      <c r="F12" s="180"/>
      <c r="G12" s="180"/>
      <c r="H12" s="180"/>
      <c r="I12" s="181"/>
    </row>
    <row r="13" spans="2:10" ht="30.75" thickBot="1" x14ac:dyDescent="0.35">
      <c r="B13" s="46"/>
      <c r="C13" s="49" t="s">
        <v>1</v>
      </c>
      <c r="D13" s="46" t="s">
        <v>2</v>
      </c>
      <c r="E13" s="50" t="s">
        <v>3</v>
      </c>
      <c r="F13" s="51" t="s">
        <v>115</v>
      </c>
      <c r="G13" s="52" t="s">
        <v>118</v>
      </c>
      <c r="H13" s="53" t="s">
        <v>6</v>
      </c>
      <c r="I13" s="54" t="s">
        <v>0</v>
      </c>
    </row>
    <row r="14" spans="2:10" x14ac:dyDescent="0.3">
      <c r="B14" s="147">
        <v>1</v>
      </c>
      <c r="C14" s="119">
        <v>4182781</v>
      </c>
      <c r="D14" s="119" t="s">
        <v>43</v>
      </c>
      <c r="E14" s="19">
        <v>36.5</v>
      </c>
      <c r="F14" s="19">
        <v>40.5</v>
      </c>
      <c r="G14" s="19">
        <f>F14/2</f>
        <v>20.25</v>
      </c>
      <c r="H14" s="42">
        <f>SUM(E14,G14)</f>
        <v>56.75</v>
      </c>
      <c r="I14" s="24" t="str">
        <f>IF(AND(E14&lt;20,G14&lt;20),"Module Repeat",IF(AND(E14&gt;=20,G14&gt;=20,H14&gt;=50),"Pass","Module Repeat"))</f>
        <v>Pass</v>
      </c>
      <c r="J14" s="48" t="s">
        <v>40</v>
      </c>
    </row>
    <row r="15" spans="2:10" ht="18" thickBot="1" x14ac:dyDescent="0.35">
      <c r="B15" s="148"/>
      <c r="C15" s="121">
        <v>4182718</v>
      </c>
      <c r="D15" s="121" t="s">
        <v>39</v>
      </c>
      <c r="E15" s="65">
        <v>39.299999999999997</v>
      </c>
      <c r="F15" s="65">
        <v>54.4</v>
      </c>
      <c r="G15" s="65">
        <f t="shared" ref="G15" si="4">F15/2</f>
        <v>27.2</v>
      </c>
      <c r="H15" s="149">
        <f t="shared" ref="H15" si="5">SUM(E15,G15)</f>
        <v>66.5</v>
      </c>
      <c r="I15" s="68" t="str">
        <f t="shared" ref="I15" si="6">IF(AND(E15&lt;20,G15&lt;20),"Module Repeat",IF(AND(E15&gt;=20,G15&gt;=20,H15&gt;=50),"Pass","Module Repeat"))</f>
        <v>Pass</v>
      </c>
      <c r="J15" s="48" t="s">
        <v>40</v>
      </c>
    </row>
    <row r="17" spans="2:10" ht="18" thickBot="1" x14ac:dyDescent="0.35"/>
    <row r="18" spans="2:10" ht="31.5" customHeight="1" thickBot="1" x14ac:dyDescent="0.35">
      <c r="B18" s="179" t="s">
        <v>110</v>
      </c>
      <c r="C18" s="180"/>
      <c r="D18" s="180"/>
      <c r="E18" s="180"/>
      <c r="F18" s="180"/>
      <c r="G18" s="180"/>
      <c r="H18" s="180"/>
      <c r="I18" s="181"/>
    </row>
    <row r="19" spans="2:10" ht="30" x14ac:dyDescent="0.3">
      <c r="B19" s="46"/>
      <c r="C19" s="49" t="s">
        <v>1</v>
      </c>
      <c r="D19" s="46" t="s">
        <v>2</v>
      </c>
      <c r="E19" s="50" t="s">
        <v>3</v>
      </c>
      <c r="F19" s="51" t="s">
        <v>4</v>
      </c>
      <c r="G19" s="52" t="s">
        <v>118</v>
      </c>
      <c r="H19" s="53" t="s">
        <v>6</v>
      </c>
      <c r="I19" s="54" t="s">
        <v>0</v>
      </c>
    </row>
    <row r="20" spans="2:10" x14ac:dyDescent="0.3">
      <c r="B20" s="150">
        <v>1</v>
      </c>
      <c r="C20" s="43">
        <v>4182757</v>
      </c>
      <c r="D20" s="43" t="s">
        <v>34</v>
      </c>
      <c r="E20" s="3">
        <v>33.25</v>
      </c>
      <c r="F20" s="3">
        <v>41</v>
      </c>
      <c r="G20" s="3">
        <f>F20/2</f>
        <v>20.5</v>
      </c>
      <c r="H20" s="15">
        <f>SUM(E20,G20)</f>
        <v>53.75</v>
      </c>
      <c r="I20" s="8" t="str">
        <f>IF(AND(E20&lt;20,G20&lt;20),"Module Repeat",IF(AND(E20&gt;=20,G20&gt;=20,H20&gt;=50),"Pass","Module Repeat"))</f>
        <v>Pass</v>
      </c>
      <c r="J20" s="48" t="s">
        <v>35</v>
      </c>
    </row>
    <row r="21" spans="2:10" x14ac:dyDescent="0.3">
      <c r="B21" s="151">
        <v>2</v>
      </c>
      <c r="C21" s="43">
        <v>4190266</v>
      </c>
      <c r="D21" s="43" t="s">
        <v>44</v>
      </c>
      <c r="E21" s="3">
        <v>33.31</v>
      </c>
      <c r="F21" s="3">
        <v>46</v>
      </c>
      <c r="G21" s="3">
        <f t="shared" ref="G21:G28" si="7">F21/2</f>
        <v>23</v>
      </c>
      <c r="H21" s="15">
        <f t="shared" ref="H21:H28" si="8">SUM(E21,G21)</f>
        <v>56.31</v>
      </c>
      <c r="I21" s="8" t="str">
        <f t="shared" ref="I21:I28" si="9">IF(AND(E21&lt;20,G21&lt;20),"Module Repeat",IF(AND(E21&gt;=20,G21&gt;=20,H21&gt;=50),"Pass","Module Repeat"))</f>
        <v>Pass</v>
      </c>
      <c r="J21" s="48" t="s">
        <v>35</v>
      </c>
    </row>
    <row r="22" spans="2:10" x14ac:dyDescent="0.3">
      <c r="B22" s="150">
        <v>3</v>
      </c>
      <c r="C22" s="43">
        <v>4200103</v>
      </c>
      <c r="D22" s="43" t="s">
        <v>45</v>
      </c>
      <c r="E22" s="3">
        <v>43.09</v>
      </c>
      <c r="F22" s="3">
        <v>61</v>
      </c>
      <c r="G22" s="3">
        <f t="shared" si="7"/>
        <v>30.5</v>
      </c>
      <c r="H22" s="15">
        <f t="shared" si="8"/>
        <v>73.59</v>
      </c>
      <c r="I22" s="8" t="str">
        <f t="shared" si="9"/>
        <v>Pass</v>
      </c>
      <c r="J22" s="48" t="s">
        <v>35</v>
      </c>
    </row>
    <row r="23" spans="2:10" x14ac:dyDescent="0.3">
      <c r="B23" s="151">
        <v>4</v>
      </c>
      <c r="C23" s="43">
        <v>4200119</v>
      </c>
      <c r="D23" s="43" t="s">
        <v>46</v>
      </c>
      <c r="E23" s="3">
        <v>35.880000000000003</v>
      </c>
      <c r="F23" s="3">
        <v>61.5</v>
      </c>
      <c r="G23" s="3">
        <f t="shared" si="7"/>
        <v>30.75</v>
      </c>
      <c r="H23" s="15">
        <f t="shared" si="8"/>
        <v>66.63</v>
      </c>
      <c r="I23" s="8" t="str">
        <f t="shared" si="9"/>
        <v>Pass</v>
      </c>
      <c r="J23" s="48" t="s">
        <v>35</v>
      </c>
    </row>
    <row r="24" spans="2:10" x14ac:dyDescent="0.3">
      <c r="B24" s="150">
        <v>5</v>
      </c>
      <c r="C24" s="43">
        <v>4200074</v>
      </c>
      <c r="D24" s="43" t="s">
        <v>47</v>
      </c>
      <c r="E24" s="3">
        <v>32.380000000000003</v>
      </c>
      <c r="F24" s="3">
        <v>53.5</v>
      </c>
      <c r="G24" s="3">
        <f t="shared" si="7"/>
        <v>26.75</v>
      </c>
      <c r="H24" s="15">
        <f t="shared" si="8"/>
        <v>59.13</v>
      </c>
      <c r="I24" s="8" t="str">
        <f t="shared" si="9"/>
        <v>Pass</v>
      </c>
      <c r="J24" s="48" t="s">
        <v>35</v>
      </c>
    </row>
    <row r="25" spans="2:10" x14ac:dyDescent="0.3">
      <c r="B25" s="151">
        <v>6</v>
      </c>
      <c r="C25" s="43">
        <v>4200109</v>
      </c>
      <c r="D25" s="43" t="s">
        <v>48</v>
      </c>
      <c r="E25" s="3">
        <v>37.42</v>
      </c>
      <c r="F25" s="3">
        <v>67.5</v>
      </c>
      <c r="G25" s="3">
        <f t="shared" si="7"/>
        <v>33.75</v>
      </c>
      <c r="H25" s="15">
        <f t="shared" si="8"/>
        <v>71.17</v>
      </c>
      <c r="I25" s="8" t="str">
        <f t="shared" si="9"/>
        <v>Pass</v>
      </c>
      <c r="J25" s="48" t="s">
        <v>35</v>
      </c>
    </row>
    <row r="26" spans="2:10" x14ac:dyDescent="0.3">
      <c r="B26" s="150">
        <v>7</v>
      </c>
      <c r="C26" s="43">
        <v>4200113</v>
      </c>
      <c r="D26" s="43" t="s">
        <v>49</v>
      </c>
      <c r="E26" s="3">
        <v>32.93</v>
      </c>
      <c r="F26" s="3">
        <v>40</v>
      </c>
      <c r="G26" s="3">
        <f t="shared" si="7"/>
        <v>20</v>
      </c>
      <c r="H26" s="15">
        <f t="shared" si="8"/>
        <v>52.93</v>
      </c>
      <c r="I26" s="8" t="str">
        <f t="shared" si="9"/>
        <v>Pass</v>
      </c>
      <c r="J26" s="48" t="s">
        <v>35</v>
      </c>
    </row>
    <row r="27" spans="2:10" x14ac:dyDescent="0.3">
      <c r="B27" s="151">
        <v>8</v>
      </c>
      <c r="C27" s="43">
        <v>4200037</v>
      </c>
      <c r="D27" s="43" t="s">
        <v>42</v>
      </c>
      <c r="E27" s="3">
        <v>35.5</v>
      </c>
      <c r="F27" s="3">
        <v>61.5</v>
      </c>
      <c r="G27" s="3">
        <f t="shared" si="7"/>
        <v>30.75</v>
      </c>
      <c r="H27" s="15">
        <f t="shared" si="8"/>
        <v>66.25</v>
      </c>
      <c r="I27" s="8" t="str">
        <f t="shared" si="9"/>
        <v>Pass</v>
      </c>
      <c r="J27" s="48" t="s">
        <v>35</v>
      </c>
    </row>
    <row r="28" spans="2:10" ht="18" thickBot="1" x14ac:dyDescent="0.35">
      <c r="B28" s="152">
        <v>9</v>
      </c>
      <c r="C28" s="121">
        <v>4200100</v>
      </c>
      <c r="D28" s="121" t="s">
        <v>50</v>
      </c>
      <c r="E28" s="65">
        <v>36.159999999999997</v>
      </c>
      <c r="F28" s="65">
        <v>49</v>
      </c>
      <c r="G28" s="65">
        <f t="shared" si="7"/>
        <v>24.5</v>
      </c>
      <c r="H28" s="149">
        <f t="shared" si="8"/>
        <v>60.66</v>
      </c>
      <c r="I28" s="68" t="str">
        <f t="shared" si="9"/>
        <v>Pass</v>
      </c>
      <c r="J28" s="48" t="s">
        <v>35</v>
      </c>
    </row>
    <row r="29" spans="2:10" ht="18" thickBot="1" x14ac:dyDescent="0.35"/>
    <row r="30" spans="2:10" ht="24.75" customHeight="1" thickBot="1" x14ac:dyDescent="0.35">
      <c r="B30" s="179" t="s">
        <v>53</v>
      </c>
      <c r="C30" s="180"/>
      <c r="D30" s="180"/>
      <c r="E30" s="180"/>
      <c r="F30" s="180"/>
      <c r="G30" s="180"/>
      <c r="H30" s="180"/>
      <c r="I30" s="181"/>
    </row>
    <row r="31" spans="2:10" ht="30.75" thickBot="1" x14ac:dyDescent="0.35">
      <c r="B31" s="34"/>
      <c r="C31" s="35" t="s">
        <v>1</v>
      </c>
      <c r="D31" s="34" t="s">
        <v>2</v>
      </c>
      <c r="E31" s="36" t="s">
        <v>3</v>
      </c>
      <c r="F31" s="37" t="s">
        <v>4</v>
      </c>
      <c r="G31" s="38" t="s">
        <v>5</v>
      </c>
      <c r="H31" s="39" t="s">
        <v>6</v>
      </c>
      <c r="I31" s="40" t="s">
        <v>0</v>
      </c>
    </row>
    <row r="32" spans="2:10" ht="18" thickBot="1" x14ac:dyDescent="0.35">
      <c r="B32" s="41">
        <v>1</v>
      </c>
      <c r="C32" s="119">
        <v>4182671</v>
      </c>
      <c r="D32" s="119" t="s">
        <v>51</v>
      </c>
      <c r="E32" s="19">
        <v>40</v>
      </c>
      <c r="F32" s="19">
        <v>58.5</v>
      </c>
      <c r="G32" s="19">
        <f>F32/2</f>
        <v>29.25</v>
      </c>
      <c r="H32" s="42">
        <f>SUM(E32,G32)</f>
        <v>69.25</v>
      </c>
      <c r="I32" s="24" t="str">
        <f>IF(AND(E32&lt;20,G32&lt;20),"Module Repeat",IF(AND(E32&gt;=20,G32&gt;=20,H32&gt;=50),"Pass","Module Repeat"))</f>
        <v>Pass</v>
      </c>
    </row>
    <row r="33" spans="2:9" ht="18" thickBot="1" x14ac:dyDescent="0.35">
      <c r="B33" s="120">
        <v>2</v>
      </c>
      <c r="C33" s="121">
        <v>4200018</v>
      </c>
      <c r="D33" s="121" t="s">
        <v>52</v>
      </c>
      <c r="E33" s="122">
        <v>25</v>
      </c>
      <c r="F33" s="122">
        <v>34.5</v>
      </c>
      <c r="G33" s="122">
        <f>F33/2</f>
        <v>17.25</v>
      </c>
      <c r="H33" s="123">
        <f>SUM(E33,G33)</f>
        <v>42.25</v>
      </c>
      <c r="I33" s="124" t="str">
        <f>IF(AND(E33&lt;20,G33&lt;20),"Module Repeat",IF(AND(E33&gt;=20,G33&gt;=20,H33&gt;=50),"Pass","Module Repeat"))</f>
        <v>Module Repeat</v>
      </c>
    </row>
    <row r="35" spans="2:9" ht="18" thickBot="1" x14ac:dyDescent="0.35"/>
    <row r="36" spans="2:9" ht="29.25" customHeight="1" thickBot="1" x14ac:dyDescent="0.35">
      <c r="B36" s="179" t="s">
        <v>56</v>
      </c>
      <c r="C36" s="180"/>
      <c r="D36" s="180"/>
      <c r="E36" s="180"/>
      <c r="F36" s="180"/>
      <c r="G36" s="180"/>
      <c r="H36" s="180"/>
      <c r="I36" s="181"/>
    </row>
    <row r="37" spans="2:9" ht="30.75" thickBot="1" x14ac:dyDescent="0.35">
      <c r="B37" s="34"/>
      <c r="C37" s="35" t="s">
        <v>1</v>
      </c>
      <c r="D37" s="34" t="s">
        <v>2</v>
      </c>
      <c r="E37" s="36" t="s">
        <v>3</v>
      </c>
      <c r="F37" s="37" t="s">
        <v>115</v>
      </c>
      <c r="G37" s="38" t="s">
        <v>118</v>
      </c>
      <c r="H37" s="39" t="s">
        <v>6</v>
      </c>
      <c r="I37" s="40" t="s">
        <v>0</v>
      </c>
    </row>
    <row r="38" spans="2:9" x14ac:dyDescent="0.3">
      <c r="B38" s="41">
        <v>1</v>
      </c>
      <c r="C38" s="43">
        <v>4190245</v>
      </c>
      <c r="D38" s="43" t="s">
        <v>55</v>
      </c>
      <c r="E38" s="19">
        <v>34.75</v>
      </c>
      <c r="F38" s="19">
        <v>52.5</v>
      </c>
      <c r="G38" s="19">
        <f>F38/2</f>
        <v>26.25</v>
      </c>
      <c r="H38" s="42">
        <f>SUM(E38,G38)</f>
        <v>61</v>
      </c>
      <c r="I38" s="24" t="str">
        <f>IF(AND(E38&lt;20,G38&lt;20),"Module Repeat",IF(AND(E38&gt;=20,G38&gt;=20,H38&gt;=50),"Pass","Module Repeat"))</f>
        <v>Pass</v>
      </c>
    </row>
    <row r="39" spans="2:9" ht="18" thickBot="1" x14ac:dyDescent="0.35"/>
    <row r="40" spans="2:9" ht="24.75" customHeight="1" thickBot="1" x14ac:dyDescent="0.35">
      <c r="B40" s="179" t="s">
        <v>101</v>
      </c>
      <c r="C40" s="180"/>
      <c r="D40" s="180"/>
      <c r="E40" s="180"/>
      <c r="F40" s="180"/>
      <c r="G40" s="180"/>
      <c r="H40" s="180"/>
      <c r="I40" s="181"/>
    </row>
    <row r="41" spans="2:9" ht="30.75" thickBot="1" x14ac:dyDescent="0.35">
      <c r="B41" s="34"/>
      <c r="C41" s="35" t="s">
        <v>1</v>
      </c>
      <c r="D41" s="34" t="s">
        <v>2</v>
      </c>
      <c r="E41" s="173" t="s">
        <v>102</v>
      </c>
      <c r="F41" s="174"/>
      <c r="G41" s="175"/>
      <c r="H41" s="39" t="s">
        <v>6</v>
      </c>
      <c r="I41" s="40" t="s">
        <v>0</v>
      </c>
    </row>
    <row r="42" spans="2:9" x14ac:dyDescent="0.3">
      <c r="B42" s="41">
        <v>1</v>
      </c>
      <c r="C42" s="43">
        <v>4190245</v>
      </c>
      <c r="D42" s="43" t="s">
        <v>55</v>
      </c>
      <c r="E42" s="176">
        <v>50.2</v>
      </c>
      <c r="F42" s="177"/>
      <c r="G42" s="178"/>
      <c r="H42" s="42">
        <f>SUM(E42,G42)</f>
        <v>50.2</v>
      </c>
      <c r="I42" s="24" t="s">
        <v>120</v>
      </c>
    </row>
  </sheetData>
  <mergeCells count="8">
    <mergeCell ref="E41:G41"/>
    <mergeCell ref="E42:G42"/>
    <mergeCell ref="B36:I36"/>
    <mergeCell ref="B40:I40"/>
    <mergeCell ref="B2:I2"/>
    <mergeCell ref="B12:I12"/>
    <mergeCell ref="B18:I18"/>
    <mergeCell ref="B30:I30"/>
  </mergeCells>
  <conditionalFormatting sqref="E20:E28 G20:G28">
    <cfRule type="cellIs" dxfId="11" priority="24" operator="lessThan">
      <formula>20</formula>
    </cfRule>
  </conditionalFormatting>
  <conditionalFormatting sqref="E14:E15 G14:G15">
    <cfRule type="cellIs" dxfId="10" priority="11" operator="lessThan">
      <formula>20</formula>
    </cfRule>
  </conditionalFormatting>
  <conditionalFormatting sqref="E32:E33 G32:G33">
    <cfRule type="cellIs" dxfId="9" priority="9" operator="lessThan">
      <formula>20</formula>
    </cfRule>
  </conditionalFormatting>
  <conditionalFormatting sqref="E38 G38">
    <cfRule type="cellIs" dxfId="8" priority="8" operator="lessThan">
      <formula>20</formula>
    </cfRule>
  </conditionalFormatting>
  <conditionalFormatting sqref="E42">
    <cfRule type="cellIs" dxfId="7" priority="7" operator="lessThan">
      <formula>20</formula>
    </cfRule>
  </conditionalFormatting>
  <conditionalFormatting sqref="E4:E5">
    <cfRule type="cellIs" dxfId="6" priority="6" operator="lessThan">
      <formula>24</formula>
    </cfRule>
  </conditionalFormatting>
  <conditionalFormatting sqref="G4:G10">
    <cfRule type="cellIs" dxfId="5" priority="5" operator="lessThan">
      <formula>16</formula>
    </cfRule>
  </conditionalFormatting>
  <conditionalFormatting sqref="E6:E10">
    <cfRule type="cellIs" dxfId="4" priority="4" operator="lessThan">
      <formula>24</formula>
    </cfRule>
  </conditionalFormatting>
  <conditionalFormatting sqref="H32:H33">
    <cfRule type="cellIs" dxfId="3" priority="1" operator="lessThan">
      <formula>50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zoomScaleNormal="100" workbookViewId="0">
      <selection activeCell="K10" sqref="K10"/>
    </sheetView>
  </sheetViews>
  <sheetFormatPr defaultRowHeight="17.25" x14ac:dyDescent="0.3"/>
  <cols>
    <col min="1" max="1" width="2.5703125" style="1" customWidth="1"/>
    <col min="2" max="2" width="3.85546875" style="1" bestFit="1" customWidth="1"/>
    <col min="3" max="3" width="11.5703125" style="1" bestFit="1" customWidth="1"/>
    <col min="4" max="4" width="34.140625" style="1" hidden="1" customWidth="1"/>
    <col min="5" max="5" width="9.5703125" style="1" bestFit="1" customWidth="1"/>
    <col min="6" max="6" width="8.85546875" style="1" customWidth="1"/>
    <col min="7" max="7" width="9.28515625" style="1" bestFit="1" customWidth="1"/>
    <col min="8" max="8" width="7" style="1" bestFit="1" customWidth="1"/>
    <col min="9" max="9" width="19.85546875" style="1" customWidth="1"/>
    <col min="10" max="16384" width="9.140625" style="1"/>
  </cols>
  <sheetData>
    <row r="1" spans="2:9" ht="18" thickBot="1" x14ac:dyDescent="0.35"/>
    <row r="2" spans="2:9" ht="34.5" customHeight="1" thickBot="1" x14ac:dyDescent="0.35">
      <c r="B2" s="182" t="s">
        <v>33</v>
      </c>
      <c r="C2" s="183"/>
      <c r="D2" s="183"/>
      <c r="E2" s="183"/>
      <c r="F2" s="183"/>
      <c r="G2" s="183"/>
      <c r="H2" s="183"/>
      <c r="I2" s="184"/>
    </row>
    <row r="3" spans="2:9" ht="18" thickBot="1" x14ac:dyDescent="0.35"/>
    <row r="4" spans="2:9" ht="30.75" customHeight="1" thickBot="1" x14ac:dyDescent="0.35">
      <c r="B4" s="185" t="s">
        <v>66</v>
      </c>
      <c r="C4" s="186"/>
      <c r="D4" s="186"/>
      <c r="E4" s="186"/>
      <c r="F4" s="186"/>
      <c r="G4" s="186"/>
      <c r="H4" s="186"/>
      <c r="I4" s="187"/>
    </row>
    <row r="5" spans="2:9" ht="43.5" customHeight="1" thickBot="1" x14ac:dyDescent="0.35">
      <c r="B5" s="28"/>
      <c r="C5" s="12" t="s">
        <v>1</v>
      </c>
      <c r="D5" s="12" t="s">
        <v>2</v>
      </c>
      <c r="E5" s="29" t="s">
        <v>3</v>
      </c>
      <c r="F5" s="10" t="s">
        <v>4</v>
      </c>
      <c r="G5" s="13" t="s">
        <v>5</v>
      </c>
      <c r="H5" s="13" t="s">
        <v>6</v>
      </c>
      <c r="I5" s="30" t="s">
        <v>0</v>
      </c>
    </row>
    <row r="6" spans="2:9" x14ac:dyDescent="0.3">
      <c r="B6" s="59">
        <v>1</v>
      </c>
      <c r="C6" s="60">
        <v>4210105</v>
      </c>
      <c r="D6" s="60" t="s">
        <v>57</v>
      </c>
      <c r="E6" s="2">
        <v>30</v>
      </c>
      <c r="F6" s="2">
        <v>26</v>
      </c>
      <c r="G6" s="2">
        <f>F6/2</f>
        <v>13</v>
      </c>
      <c r="H6" s="32">
        <f>SUM(E6,G6)</f>
        <v>43</v>
      </c>
      <c r="I6" s="2" t="str">
        <f t="shared" ref="I6:I8" si="0">IF(AND(E6&lt;20,G6&lt;20),"Module Repeat",IF(AND(E6&gt;=20,G6&gt;=20,H6&gt;=50),"Pass","Module Repeat"))</f>
        <v>Module Repeat</v>
      </c>
    </row>
    <row r="7" spans="2:9" x14ac:dyDescent="0.3">
      <c r="B7" s="47">
        <v>2</v>
      </c>
      <c r="C7" s="43">
        <v>4210175</v>
      </c>
      <c r="D7" s="43" t="s">
        <v>58</v>
      </c>
      <c r="E7" s="3">
        <v>38.49</v>
      </c>
      <c r="F7" s="3">
        <v>33.5</v>
      </c>
      <c r="G7" s="2">
        <f t="shared" ref="G7:G10" si="1">F7/2</f>
        <v>16.75</v>
      </c>
      <c r="H7" s="15">
        <f t="shared" ref="H7:H8" si="2">SUM(E7,G7)</f>
        <v>55.24</v>
      </c>
      <c r="I7" s="3" t="str">
        <f t="shared" si="0"/>
        <v>Module Repeat</v>
      </c>
    </row>
    <row r="8" spans="2:9" x14ac:dyDescent="0.3">
      <c r="B8" s="47">
        <v>3</v>
      </c>
      <c r="C8" s="43">
        <v>4210149</v>
      </c>
      <c r="D8" s="43" t="s">
        <v>59</v>
      </c>
      <c r="E8" s="3">
        <v>39.630000000000003</v>
      </c>
      <c r="F8" s="3">
        <v>35</v>
      </c>
      <c r="G8" s="2">
        <f t="shared" si="1"/>
        <v>17.5</v>
      </c>
      <c r="H8" s="15">
        <f t="shared" si="2"/>
        <v>57.13</v>
      </c>
      <c r="I8" s="3" t="str">
        <f t="shared" si="0"/>
        <v>Module Repeat</v>
      </c>
    </row>
    <row r="9" spans="2:9" x14ac:dyDescent="0.3">
      <c r="B9" s="47">
        <v>4</v>
      </c>
      <c r="C9" s="43">
        <v>4200226</v>
      </c>
      <c r="D9" s="43" t="s">
        <v>60</v>
      </c>
      <c r="E9" s="3">
        <v>30</v>
      </c>
      <c r="F9" s="3">
        <v>34</v>
      </c>
      <c r="G9" s="2">
        <f t="shared" si="1"/>
        <v>17</v>
      </c>
      <c r="H9" s="15">
        <f t="shared" ref="H9:H10" si="3">SUM(E9,G9)</f>
        <v>47</v>
      </c>
      <c r="I9" s="3" t="str">
        <f t="shared" ref="I9:I10" si="4">IF(AND(E9&lt;20,G9&lt;20),"Module Repeat",IF(AND(E9&gt;=20,G9&gt;=20,H9&gt;=50),"Pass","Module Repeat"))</f>
        <v>Module Repeat</v>
      </c>
    </row>
    <row r="10" spans="2:9" x14ac:dyDescent="0.3">
      <c r="B10" s="47">
        <v>5</v>
      </c>
      <c r="C10" s="43">
        <v>4210171</v>
      </c>
      <c r="D10" s="43" t="s">
        <v>61</v>
      </c>
      <c r="E10" s="3">
        <v>38.21</v>
      </c>
      <c r="F10" s="3">
        <v>50.5</v>
      </c>
      <c r="G10" s="2">
        <f t="shared" si="1"/>
        <v>25.25</v>
      </c>
      <c r="H10" s="15">
        <f t="shared" si="3"/>
        <v>63.46</v>
      </c>
      <c r="I10" s="3" t="str">
        <f t="shared" si="4"/>
        <v>Pass</v>
      </c>
    </row>
    <row r="11" spans="2:9" x14ac:dyDescent="0.3">
      <c r="B11" s="33"/>
      <c r="C11" s="33"/>
      <c r="D11" s="33"/>
      <c r="E11" s="33"/>
      <c r="F11" s="33"/>
      <c r="G11" s="33"/>
      <c r="H11" s="33"/>
      <c r="I11" s="33"/>
    </row>
  </sheetData>
  <sortState ref="C15:I29">
    <sortCondition ref="C15"/>
  </sortState>
  <mergeCells count="2">
    <mergeCell ref="B2:I2"/>
    <mergeCell ref="B4:I4"/>
  </mergeCells>
  <conditionalFormatting sqref="E6:E10 G6:G10">
    <cfRule type="cellIs" dxfId="2" priority="28" operator="lessThan">
      <formula>20</formula>
    </cfRule>
  </conditionalFormatting>
  <conditionalFormatting sqref="H6:H10">
    <cfRule type="cellIs" dxfId="1" priority="1" operator="lessThan">
      <formula>50</formula>
    </cfRule>
  </conditionalFormatting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L12" sqref="L12"/>
    </sheetView>
  </sheetViews>
  <sheetFormatPr defaultRowHeight="15" x14ac:dyDescent="0.25"/>
  <cols>
    <col min="1" max="1" width="7" customWidth="1"/>
    <col min="2" max="2" width="14.5703125" customWidth="1"/>
    <col min="3" max="3" width="24.42578125" hidden="1" customWidth="1"/>
    <col min="4" max="4" width="15.5703125" customWidth="1"/>
    <col min="6" max="6" width="14.42578125" customWidth="1"/>
    <col min="8" max="8" width="24.28515625" customWidth="1"/>
  </cols>
  <sheetData>
    <row r="1" spans="1:8" ht="15.75" thickBot="1" x14ac:dyDescent="0.3"/>
    <row r="2" spans="1:8" ht="27.75" customHeight="1" thickBot="1" x14ac:dyDescent="0.3">
      <c r="A2" s="182" t="s">
        <v>62</v>
      </c>
      <c r="B2" s="183"/>
      <c r="C2" s="183"/>
      <c r="D2" s="183"/>
      <c r="E2" s="183"/>
      <c r="F2" s="183"/>
      <c r="G2" s="183"/>
      <c r="H2" s="184"/>
    </row>
    <row r="3" spans="1:8" ht="18" thickBot="1" x14ac:dyDescent="0.35">
      <c r="A3" s="1"/>
      <c r="B3" s="1"/>
      <c r="C3" s="1"/>
      <c r="D3" s="1"/>
      <c r="E3" s="1"/>
      <c r="F3" s="1"/>
      <c r="G3" s="1"/>
      <c r="H3" s="1"/>
    </row>
    <row r="4" spans="1:8" ht="30.75" customHeight="1" thickBot="1" x14ac:dyDescent="0.3">
      <c r="A4" s="185" t="s">
        <v>66</v>
      </c>
      <c r="B4" s="186"/>
      <c r="C4" s="186"/>
      <c r="D4" s="186"/>
      <c r="E4" s="186"/>
      <c r="F4" s="186"/>
      <c r="G4" s="186"/>
      <c r="H4" s="187"/>
    </row>
    <row r="5" spans="1:8" ht="30.75" thickBot="1" x14ac:dyDescent="0.3">
      <c r="A5" s="28"/>
      <c r="B5" s="12" t="s">
        <v>1</v>
      </c>
      <c r="C5" s="12" t="s">
        <v>2</v>
      </c>
      <c r="D5" s="29" t="s">
        <v>3</v>
      </c>
      <c r="E5" s="10" t="s">
        <v>115</v>
      </c>
      <c r="F5" s="13" t="s">
        <v>5</v>
      </c>
      <c r="G5" s="13" t="s">
        <v>6</v>
      </c>
      <c r="H5" s="30" t="s">
        <v>0</v>
      </c>
    </row>
    <row r="6" spans="1:8" ht="18.75" x14ac:dyDescent="0.3">
      <c r="A6" s="31">
        <v>1</v>
      </c>
      <c r="B6" s="62">
        <v>4210040</v>
      </c>
      <c r="C6" s="62" t="s">
        <v>63</v>
      </c>
      <c r="D6" s="2">
        <v>30</v>
      </c>
      <c r="E6" s="2">
        <v>40</v>
      </c>
      <c r="F6" s="2">
        <f>E6/2</f>
        <v>20</v>
      </c>
      <c r="G6" s="32">
        <f>SUM(D6,F6)</f>
        <v>50</v>
      </c>
      <c r="H6" s="4" t="str">
        <f t="shared" ref="H6" si="0">IF(AND(D6&lt;20,F6&lt;20),"Module Repeat",IF(AND(D6&gt;=20,F6&gt;=20,G6&gt;=50),"Pass","Module Repeat"))</f>
        <v>Pass</v>
      </c>
    </row>
    <row r="7" spans="1:8" ht="18.75" x14ac:dyDescent="0.3">
      <c r="A7" s="153">
        <v>2</v>
      </c>
      <c r="B7" s="62">
        <v>4210050</v>
      </c>
      <c r="C7" s="62" t="s">
        <v>64</v>
      </c>
      <c r="D7" s="2">
        <v>33</v>
      </c>
      <c r="E7" s="2">
        <v>42.5</v>
      </c>
      <c r="F7" s="2">
        <f t="shared" ref="F7:F8" si="1">E7/2</f>
        <v>21.25</v>
      </c>
      <c r="G7" s="32">
        <f t="shared" ref="G7:G8" si="2">SUM(D7,F7)</f>
        <v>54.25</v>
      </c>
      <c r="H7" s="4" t="str">
        <f t="shared" ref="H7:H8" si="3">IF(AND(D7&lt;20,F7&lt;20),"Module Repeat",IF(AND(D7&gt;=20,F7&gt;=20,G7&gt;=50),"Pass","Module Repeat"))</f>
        <v>Pass</v>
      </c>
    </row>
    <row r="8" spans="1:8" ht="19.5" thickBot="1" x14ac:dyDescent="0.35">
      <c r="A8" s="154">
        <v>3</v>
      </c>
      <c r="B8" s="108">
        <v>4210020</v>
      </c>
      <c r="C8" s="108" t="s">
        <v>65</v>
      </c>
      <c r="D8" s="155">
        <v>34</v>
      </c>
      <c r="E8" s="155">
        <v>27.5</v>
      </c>
      <c r="F8" s="155">
        <f t="shared" si="1"/>
        <v>13.75</v>
      </c>
      <c r="G8" s="156">
        <f t="shared" si="2"/>
        <v>47.75</v>
      </c>
      <c r="H8" s="157" t="str">
        <f t="shared" si="3"/>
        <v>Module Repeat</v>
      </c>
    </row>
  </sheetData>
  <mergeCells count="2">
    <mergeCell ref="A2:H2"/>
    <mergeCell ref="A4:H4"/>
  </mergeCells>
  <conditionalFormatting sqref="D6:D8 F6:F8">
    <cfRule type="cellIs" dxfId="0" priority="2" operator="lessThan">
      <formula>20</formula>
    </cfRule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Bridge Course VI Semester </vt:lpstr>
      <vt:lpstr>BHS module Repeat</vt:lpstr>
      <vt:lpstr>BLL Module Repeat</vt:lpstr>
      <vt:lpstr>BDCS Module Repeat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Lhakpa</dc:creator>
  <cp:lastModifiedBy>Lhakpa</cp:lastModifiedBy>
  <cp:lastPrinted>2023-06-27T08:02:06Z</cp:lastPrinted>
  <dcterms:created xsi:type="dcterms:W3CDTF">2017-03-06T04:57:14Z</dcterms:created>
  <dcterms:modified xsi:type="dcterms:W3CDTF">2023-06-29T07:31:23Z</dcterms:modified>
</cp:coreProperties>
</file>